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20" yWindow="120" windowWidth="17055" windowHeight="8835" tabRatio="330" activeTab="6"/>
  </bookViews>
  <sheets>
    <sheet name="1" sheetId="4" r:id="rId1"/>
    <sheet name="2" sheetId="3" r:id="rId2"/>
    <sheet name="3" sheetId="8" r:id="rId3"/>
    <sheet name="4" sheetId="1" r:id="rId4"/>
    <sheet name="5" sheetId="5" r:id="rId5"/>
    <sheet name="6." sheetId="6" r:id="rId6"/>
    <sheet name="7" sheetId="7" r:id="rId7"/>
  </sheets>
  <externalReferences>
    <externalReference r:id="rId8"/>
    <externalReference r:id="rId9"/>
    <externalReference r:id="rId10"/>
  </externalReferences>
  <definedNames>
    <definedName name="_xlnm._FilterDatabase" localSheetId="1" hidden="1">'2'!$B$9:$G$558</definedName>
    <definedName name="DF_GRID_1">#REF!</definedName>
    <definedName name="DF_GRID_2">#REF!</definedName>
    <definedName name="DF_GRID_3">#REF!</definedName>
    <definedName name="DF_GRID_4">#REF!</definedName>
    <definedName name="DF_GRID_5">#REF!</definedName>
    <definedName name="other">'[1]г-9.1'!#REF!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0">'1'!$8:$10</definedName>
    <definedName name="_xlnm.Print_Titles" localSheetId="1">'2'!$9:$10</definedName>
    <definedName name="_xlnm.Print_Titles" localSheetId="3">'4'!$9:$10</definedName>
    <definedName name="_xlnm.Print_Area" localSheetId="1">'2'!$A$1:$AI$558</definedName>
    <definedName name="_xlnm.Print_Area" localSheetId="3">'4'!$A$1:$F$384</definedName>
    <definedName name="СТИМУЛ">#REF!</definedName>
    <definedName name="ТОИ">#REF!</definedName>
  </definedNames>
  <calcPr calcId="144525"/>
</workbook>
</file>

<file path=xl/calcChain.xml><?xml version="1.0" encoding="utf-8"?>
<calcChain xmlns="http://schemas.openxmlformats.org/spreadsheetml/2006/main">
  <c r="AI45" i="3" l="1"/>
  <c r="AI262" i="3"/>
  <c r="AR15" i="8"/>
  <c r="AR20" i="8"/>
  <c r="AR22" i="8"/>
  <c r="AR23" i="8"/>
  <c r="AR24" i="8"/>
  <c r="AR30" i="8"/>
  <c r="AR34" i="8"/>
  <c r="AR35" i="8"/>
  <c r="AR36" i="8"/>
  <c r="AR41" i="8"/>
  <c r="AR44" i="8"/>
  <c r="AR46" i="8"/>
  <c r="AR48" i="8"/>
  <c r="AR49" i="8"/>
  <c r="AR51" i="8"/>
  <c r="AR52" i="8"/>
  <c r="AR55" i="8"/>
  <c r="AR57" i="8"/>
  <c r="AR58" i="8"/>
  <c r="AR63" i="8"/>
  <c r="AR69" i="8"/>
  <c r="AR70" i="8"/>
  <c r="AR72" i="8"/>
  <c r="AR73" i="8"/>
  <c r="AR77" i="8"/>
  <c r="AR79" i="8"/>
  <c r="AR80" i="8"/>
  <c r="AR81" i="8"/>
  <c r="AR83" i="8"/>
  <c r="AR84" i="8"/>
  <c r="AR90" i="8"/>
  <c r="AR96" i="8"/>
  <c r="AR101" i="8"/>
  <c r="AR104" i="8"/>
  <c r="AR106" i="8"/>
  <c r="AR111" i="8"/>
  <c r="AR113" i="8"/>
  <c r="AR115" i="8"/>
  <c r="AR117" i="8"/>
  <c r="AR119" i="8"/>
  <c r="AR122" i="8"/>
  <c r="AR125" i="8"/>
  <c r="AR127" i="8"/>
  <c r="AR129" i="8"/>
  <c r="AR131" i="8"/>
  <c r="AR133" i="8"/>
  <c r="AR138" i="8"/>
  <c r="AR140" i="8"/>
  <c r="AR143" i="8"/>
  <c r="AR145" i="8"/>
  <c r="AR147" i="8"/>
  <c r="AR150" i="8"/>
  <c r="AR152" i="8"/>
  <c r="AR156" i="8"/>
  <c r="AR159" i="8"/>
  <c r="AR161" i="8"/>
  <c r="AR163" i="8"/>
  <c r="AR167" i="8"/>
  <c r="AR173" i="8"/>
  <c r="AR175" i="8"/>
  <c r="AR182" i="8"/>
  <c r="AR183" i="8"/>
  <c r="AR185" i="8"/>
  <c r="AR191" i="8"/>
  <c r="AR193" i="8"/>
  <c r="AR199" i="8"/>
  <c r="AR205" i="8"/>
  <c r="AR207" i="8"/>
  <c r="AR209" i="8"/>
  <c r="AR211" i="8"/>
  <c r="AR213" i="8"/>
  <c r="AR215" i="8"/>
  <c r="AR216" i="8"/>
  <c r="AR222" i="8"/>
  <c r="AR228" i="8"/>
  <c r="AR234" i="8"/>
  <c r="AR236" i="8"/>
  <c r="AR239" i="8"/>
  <c r="AR243" i="8"/>
  <c r="AR248" i="8"/>
  <c r="AR255" i="8"/>
  <c r="AR258" i="8"/>
  <c r="AR260" i="8"/>
  <c r="AR262" i="8"/>
  <c r="AR269" i="8"/>
  <c r="AR271" i="8"/>
  <c r="AR276" i="8"/>
  <c r="AR279" i="8"/>
  <c r="AR281" i="8"/>
  <c r="AR283" i="8"/>
  <c r="AR286" i="8"/>
  <c r="AR290" i="8"/>
  <c r="AR296" i="8"/>
  <c r="AR299" i="8"/>
  <c r="AR301" i="8"/>
  <c r="AR303" i="8"/>
  <c r="AR306" i="8"/>
  <c r="AR309" i="8"/>
  <c r="AR312" i="8"/>
  <c r="AR317" i="8"/>
  <c r="AR323" i="8"/>
  <c r="AR327" i="8"/>
  <c r="AR333" i="8"/>
  <c r="AR335" i="8"/>
  <c r="AR338" i="8"/>
  <c r="AR340" i="8"/>
  <c r="AR343" i="8"/>
  <c r="AR345" i="8"/>
  <c r="AR349" i="8"/>
  <c r="AR350" i="8"/>
  <c r="AR352" i="8"/>
  <c r="AR353" i="8"/>
  <c r="AR359" i="8"/>
  <c r="AR362" i="8"/>
  <c r="AR368" i="8"/>
  <c r="AR371" i="8"/>
  <c r="AR372" i="8"/>
  <c r="AR375" i="8"/>
  <c r="AR379" i="8"/>
  <c r="AR386" i="8"/>
  <c r="AR389" i="8"/>
  <c r="AR391" i="8"/>
  <c r="AR394" i="8"/>
  <c r="AR398" i="8"/>
  <c r="AR400" i="8"/>
  <c r="AR403" i="8"/>
  <c r="AR405" i="8"/>
  <c r="AR411" i="8"/>
  <c r="AR417" i="8"/>
  <c r="AR421" i="8"/>
  <c r="AR422" i="8"/>
  <c r="AR424" i="8"/>
  <c r="AR425" i="8"/>
  <c r="AR427" i="8"/>
  <c r="AR432" i="8"/>
  <c r="AR436" i="8"/>
  <c r="AR440" i="8"/>
  <c r="AR443" i="8"/>
  <c r="AR447" i="8"/>
  <c r="AR451" i="8"/>
  <c r="AR453" i="8"/>
  <c r="AR459" i="8"/>
  <c r="AR460" i="8"/>
  <c r="AR464" i="8"/>
  <c r="AR471" i="8"/>
  <c r="AR474" i="8"/>
  <c r="AR477" i="8"/>
  <c r="AR481" i="8"/>
  <c r="AR483" i="8"/>
  <c r="AR486" i="8"/>
  <c r="AR490" i="8"/>
  <c r="AR492" i="8"/>
  <c r="AR495" i="8"/>
  <c r="AR501" i="8"/>
  <c r="AR508" i="8"/>
  <c r="F458" i="8"/>
  <c r="G458" i="8"/>
  <c r="H458" i="8"/>
  <c r="I458" i="8"/>
  <c r="J458" i="8"/>
  <c r="K458" i="8"/>
  <c r="L458" i="8"/>
  <c r="M458" i="8"/>
  <c r="N458" i="8"/>
  <c r="O458" i="8"/>
  <c r="P458" i="8"/>
  <c r="Q458" i="8"/>
  <c r="R458" i="8"/>
  <c r="S458" i="8"/>
  <c r="T458" i="8"/>
  <c r="U458" i="8"/>
  <c r="V458" i="8"/>
  <c r="W458" i="8"/>
  <c r="X458" i="8"/>
  <c r="Y458" i="8"/>
  <c r="Z458" i="8"/>
  <c r="AA458" i="8"/>
  <c r="AB458" i="8"/>
  <c r="AC458" i="8"/>
  <c r="AD458" i="8"/>
  <c r="AE458" i="8"/>
  <c r="AF458" i="8"/>
  <c r="AG458" i="8"/>
  <c r="AH458" i="8"/>
  <c r="AI458" i="8"/>
  <c r="AJ458" i="8"/>
  <c r="AK458" i="8"/>
  <c r="AL458" i="8"/>
  <c r="AM458" i="8"/>
  <c r="AN458" i="8"/>
  <c r="AO458" i="8"/>
  <c r="AP458" i="8"/>
  <c r="AQ458" i="8"/>
  <c r="AR458" i="8" s="1"/>
  <c r="E458" i="8"/>
  <c r="K61" i="8"/>
  <c r="K60" i="8" s="1"/>
  <c r="K59" i="8" s="1"/>
  <c r="S61" i="8"/>
  <c r="S60" i="8" s="1"/>
  <c r="S59" i="8" s="1"/>
  <c r="AA61" i="8"/>
  <c r="AA60" i="8" s="1"/>
  <c r="AA59" i="8" s="1"/>
  <c r="AI61" i="8"/>
  <c r="AI60" i="8" s="1"/>
  <c r="AI59" i="8" s="1"/>
  <c r="AQ61" i="8"/>
  <c r="AQ60" i="8" s="1"/>
  <c r="F62" i="8"/>
  <c r="F61" i="8" s="1"/>
  <c r="F60" i="8" s="1"/>
  <c r="F59" i="8" s="1"/>
  <c r="G62" i="8"/>
  <c r="G61" i="8" s="1"/>
  <c r="G60" i="8" s="1"/>
  <c r="G59" i="8" s="1"/>
  <c r="H62" i="8"/>
  <c r="H61" i="8" s="1"/>
  <c r="H60" i="8" s="1"/>
  <c r="H59" i="8" s="1"/>
  <c r="I62" i="8"/>
  <c r="I61" i="8" s="1"/>
  <c r="I60" i="8" s="1"/>
  <c r="I59" i="8" s="1"/>
  <c r="J62" i="8"/>
  <c r="J61" i="8" s="1"/>
  <c r="J60" i="8" s="1"/>
  <c r="J59" i="8" s="1"/>
  <c r="K62" i="8"/>
  <c r="L62" i="8"/>
  <c r="L61" i="8" s="1"/>
  <c r="L60" i="8" s="1"/>
  <c r="L59" i="8" s="1"/>
  <c r="M62" i="8"/>
  <c r="M61" i="8" s="1"/>
  <c r="M60" i="8" s="1"/>
  <c r="M59" i="8" s="1"/>
  <c r="N62" i="8"/>
  <c r="N61" i="8" s="1"/>
  <c r="N60" i="8" s="1"/>
  <c r="N59" i="8" s="1"/>
  <c r="O62" i="8"/>
  <c r="O61" i="8" s="1"/>
  <c r="O60" i="8" s="1"/>
  <c r="O59" i="8" s="1"/>
  <c r="P62" i="8"/>
  <c r="P61" i="8" s="1"/>
  <c r="P60" i="8" s="1"/>
  <c r="P59" i="8" s="1"/>
  <c r="Q62" i="8"/>
  <c r="Q61" i="8" s="1"/>
  <c r="Q60" i="8" s="1"/>
  <c r="Q59" i="8" s="1"/>
  <c r="R62" i="8"/>
  <c r="R61" i="8" s="1"/>
  <c r="R60" i="8" s="1"/>
  <c r="R59" i="8" s="1"/>
  <c r="S62" i="8"/>
  <c r="T62" i="8"/>
  <c r="T61" i="8" s="1"/>
  <c r="T60" i="8" s="1"/>
  <c r="T59" i="8" s="1"/>
  <c r="U62" i="8"/>
  <c r="U61" i="8" s="1"/>
  <c r="U60" i="8" s="1"/>
  <c r="U59" i="8" s="1"/>
  <c r="V62" i="8"/>
  <c r="V61" i="8" s="1"/>
  <c r="V60" i="8" s="1"/>
  <c r="V59" i="8" s="1"/>
  <c r="W62" i="8"/>
  <c r="W61" i="8" s="1"/>
  <c r="W60" i="8" s="1"/>
  <c r="W59" i="8" s="1"/>
  <c r="X62" i="8"/>
  <c r="X61" i="8" s="1"/>
  <c r="X60" i="8" s="1"/>
  <c r="X59" i="8" s="1"/>
  <c r="Y62" i="8"/>
  <c r="Y61" i="8" s="1"/>
  <c r="Y60" i="8" s="1"/>
  <c r="Y59" i="8" s="1"/>
  <c r="Z62" i="8"/>
  <c r="Z61" i="8" s="1"/>
  <c r="Z60" i="8" s="1"/>
  <c r="Z59" i="8" s="1"/>
  <c r="AA62" i="8"/>
  <c r="AB62" i="8"/>
  <c r="AB61" i="8" s="1"/>
  <c r="AB60" i="8" s="1"/>
  <c r="AB59" i="8" s="1"/>
  <c r="AC62" i="8"/>
  <c r="AC61" i="8" s="1"/>
  <c r="AC60" i="8" s="1"/>
  <c r="AC59" i="8" s="1"/>
  <c r="AD62" i="8"/>
  <c r="AD61" i="8" s="1"/>
  <c r="AD60" i="8" s="1"/>
  <c r="AD59" i="8" s="1"/>
  <c r="AE62" i="8"/>
  <c r="AE61" i="8" s="1"/>
  <c r="AE60" i="8" s="1"/>
  <c r="AE59" i="8" s="1"/>
  <c r="AF62" i="8"/>
  <c r="AF61" i="8" s="1"/>
  <c r="AF60" i="8" s="1"/>
  <c r="AF59" i="8" s="1"/>
  <c r="AG62" i="8"/>
  <c r="AG61" i="8" s="1"/>
  <c r="AG60" i="8" s="1"/>
  <c r="AG59" i="8" s="1"/>
  <c r="AH62" i="8"/>
  <c r="AH61" i="8" s="1"/>
  <c r="AH60" i="8" s="1"/>
  <c r="AH59" i="8" s="1"/>
  <c r="AI62" i="8"/>
  <c r="AJ62" i="8"/>
  <c r="AJ61" i="8" s="1"/>
  <c r="AJ60" i="8" s="1"/>
  <c r="AJ59" i="8" s="1"/>
  <c r="AK62" i="8"/>
  <c r="AK61" i="8" s="1"/>
  <c r="AK60" i="8" s="1"/>
  <c r="AK59" i="8" s="1"/>
  <c r="AL62" i="8"/>
  <c r="AL61" i="8" s="1"/>
  <c r="AL60" i="8" s="1"/>
  <c r="AL59" i="8" s="1"/>
  <c r="AM62" i="8"/>
  <c r="AM61" i="8" s="1"/>
  <c r="AM60" i="8" s="1"/>
  <c r="AM59" i="8" s="1"/>
  <c r="AN62" i="8"/>
  <c r="AN61" i="8" s="1"/>
  <c r="AN60" i="8" s="1"/>
  <c r="AN59" i="8" s="1"/>
  <c r="AO62" i="8"/>
  <c r="AO61" i="8" s="1"/>
  <c r="AO60" i="8" s="1"/>
  <c r="AO59" i="8" s="1"/>
  <c r="AP62" i="8"/>
  <c r="AP61" i="8" s="1"/>
  <c r="AP60" i="8" s="1"/>
  <c r="AP59" i="8" s="1"/>
  <c r="AQ62" i="8"/>
  <c r="AR62" i="8" s="1"/>
  <c r="E62" i="8"/>
  <c r="E61" i="8"/>
  <c r="F497" i="8"/>
  <c r="F496" i="8" s="1"/>
  <c r="G497" i="8"/>
  <c r="G496" i="8" s="1"/>
  <c r="H497" i="8"/>
  <c r="H496" i="8" s="1"/>
  <c r="I497" i="8"/>
  <c r="I496" i="8" s="1"/>
  <c r="J497" i="8"/>
  <c r="J496" i="8" s="1"/>
  <c r="K497" i="8"/>
  <c r="K496" i="8" s="1"/>
  <c r="L497" i="8"/>
  <c r="L496" i="8" s="1"/>
  <c r="M497" i="8"/>
  <c r="M496" i="8" s="1"/>
  <c r="N497" i="8"/>
  <c r="N496" i="8" s="1"/>
  <c r="O497" i="8"/>
  <c r="O496" i="8" s="1"/>
  <c r="P497" i="8"/>
  <c r="P496" i="8" s="1"/>
  <c r="Q497" i="8"/>
  <c r="Q496" i="8" s="1"/>
  <c r="R497" i="8"/>
  <c r="R496" i="8" s="1"/>
  <c r="S497" i="8"/>
  <c r="S496" i="8" s="1"/>
  <c r="T497" i="8"/>
  <c r="T496" i="8" s="1"/>
  <c r="U497" i="8"/>
  <c r="U496" i="8" s="1"/>
  <c r="V497" i="8"/>
  <c r="V496" i="8" s="1"/>
  <c r="W497" i="8"/>
  <c r="W496" i="8" s="1"/>
  <c r="X497" i="8"/>
  <c r="X496" i="8" s="1"/>
  <c r="Y497" i="8"/>
  <c r="Y496" i="8" s="1"/>
  <c r="Z497" i="8"/>
  <c r="Z496" i="8" s="1"/>
  <c r="AA497" i="8"/>
  <c r="AA496" i="8" s="1"/>
  <c r="AB497" i="8"/>
  <c r="AB496" i="8" s="1"/>
  <c r="AC497" i="8"/>
  <c r="AC496" i="8" s="1"/>
  <c r="AD497" i="8"/>
  <c r="AD496" i="8" s="1"/>
  <c r="AE497" i="8"/>
  <c r="AE496" i="8" s="1"/>
  <c r="AF497" i="8"/>
  <c r="AF496" i="8" s="1"/>
  <c r="AG497" i="8"/>
  <c r="AG496" i="8" s="1"/>
  <c r="AH497" i="8"/>
  <c r="AH496" i="8" s="1"/>
  <c r="AI497" i="8"/>
  <c r="AI496" i="8" s="1"/>
  <c r="AJ497" i="8"/>
  <c r="AJ496" i="8" s="1"/>
  <c r="AK497" i="8"/>
  <c r="AK496" i="8" s="1"/>
  <c r="AL497" i="8"/>
  <c r="AL496" i="8" s="1"/>
  <c r="AM497" i="8"/>
  <c r="AM496" i="8" s="1"/>
  <c r="AN497" i="8"/>
  <c r="AN496" i="8" s="1"/>
  <c r="AO497" i="8"/>
  <c r="AO496" i="8" s="1"/>
  <c r="AP497" i="8"/>
  <c r="AP496" i="8" s="1"/>
  <c r="F500" i="8"/>
  <c r="F499" i="8" s="1"/>
  <c r="G500" i="8"/>
  <c r="G499" i="8" s="1"/>
  <c r="H500" i="8"/>
  <c r="H499" i="8" s="1"/>
  <c r="I500" i="8"/>
  <c r="I499" i="8" s="1"/>
  <c r="J500" i="8"/>
  <c r="J499" i="8" s="1"/>
  <c r="K500" i="8"/>
  <c r="K499" i="8" s="1"/>
  <c r="L500" i="8"/>
  <c r="L499" i="8" s="1"/>
  <c r="M500" i="8"/>
  <c r="M499" i="8" s="1"/>
  <c r="N500" i="8"/>
  <c r="N499" i="8" s="1"/>
  <c r="O500" i="8"/>
  <c r="O499" i="8" s="1"/>
  <c r="P500" i="8"/>
  <c r="P499" i="8" s="1"/>
  <c r="Q500" i="8"/>
  <c r="Q499" i="8" s="1"/>
  <c r="R500" i="8"/>
  <c r="R499" i="8" s="1"/>
  <c r="S500" i="8"/>
  <c r="S499" i="8" s="1"/>
  <c r="T500" i="8"/>
  <c r="T499" i="8" s="1"/>
  <c r="U500" i="8"/>
  <c r="U499" i="8" s="1"/>
  <c r="V500" i="8"/>
  <c r="V499" i="8" s="1"/>
  <c r="W500" i="8"/>
  <c r="W499" i="8" s="1"/>
  <c r="X500" i="8"/>
  <c r="X499" i="8" s="1"/>
  <c r="Y500" i="8"/>
  <c r="Y499" i="8" s="1"/>
  <c r="Z500" i="8"/>
  <c r="Z499" i="8" s="1"/>
  <c r="AA500" i="8"/>
  <c r="AA499" i="8" s="1"/>
  <c r="AB500" i="8"/>
  <c r="AB499" i="8" s="1"/>
  <c r="AC500" i="8"/>
  <c r="AC499" i="8" s="1"/>
  <c r="AD500" i="8"/>
  <c r="AD499" i="8" s="1"/>
  <c r="AE500" i="8"/>
  <c r="AE499" i="8" s="1"/>
  <c r="AF500" i="8"/>
  <c r="AF499" i="8" s="1"/>
  <c r="AG500" i="8"/>
  <c r="AG499" i="8" s="1"/>
  <c r="AH500" i="8"/>
  <c r="AH499" i="8" s="1"/>
  <c r="AI500" i="8"/>
  <c r="AI499" i="8" s="1"/>
  <c r="AJ500" i="8"/>
  <c r="AJ499" i="8" s="1"/>
  <c r="AK500" i="8"/>
  <c r="AK499" i="8" s="1"/>
  <c r="AL500" i="8"/>
  <c r="AL499" i="8" s="1"/>
  <c r="AM500" i="8"/>
  <c r="AM499" i="8" s="1"/>
  <c r="AN500" i="8"/>
  <c r="AN499" i="8" s="1"/>
  <c r="AO500" i="8"/>
  <c r="AO499" i="8" s="1"/>
  <c r="AP500" i="8"/>
  <c r="AP499" i="8" s="1"/>
  <c r="AQ500" i="8"/>
  <c r="AR500" i="8" s="1"/>
  <c r="E500" i="8"/>
  <c r="E499" i="8" s="1"/>
  <c r="E498" i="8" s="1"/>
  <c r="E497" i="8" s="1"/>
  <c r="E496" i="8" s="1"/>
  <c r="F470" i="8"/>
  <c r="F469" i="8" s="1"/>
  <c r="G470" i="8"/>
  <c r="G469" i="8" s="1"/>
  <c r="H470" i="8"/>
  <c r="H469" i="8" s="1"/>
  <c r="I470" i="8"/>
  <c r="I469" i="8" s="1"/>
  <c r="J470" i="8"/>
  <c r="J469" i="8" s="1"/>
  <c r="K470" i="8"/>
  <c r="K469" i="8" s="1"/>
  <c r="L470" i="8"/>
  <c r="L469" i="8" s="1"/>
  <c r="M470" i="8"/>
  <c r="M469" i="8" s="1"/>
  <c r="N470" i="8"/>
  <c r="N469" i="8" s="1"/>
  <c r="O470" i="8"/>
  <c r="O469" i="8" s="1"/>
  <c r="P470" i="8"/>
  <c r="P469" i="8" s="1"/>
  <c r="Q470" i="8"/>
  <c r="Q469" i="8" s="1"/>
  <c r="R470" i="8"/>
  <c r="R469" i="8" s="1"/>
  <c r="S470" i="8"/>
  <c r="S469" i="8" s="1"/>
  <c r="T470" i="8"/>
  <c r="T469" i="8" s="1"/>
  <c r="U470" i="8"/>
  <c r="U469" i="8" s="1"/>
  <c r="V470" i="8"/>
  <c r="V469" i="8" s="1"/>
  <c r="W470" i="8"/>
  <c r="W469" i="8" s="1"/>
  <c r="X470" i="8"/>
  <c r="X469" i="8" s="1"/>
  <c r="Y470" i="8"/>
  <c r="Y469" i="8" s="1"/>
  <c r="Z470" i="8"/>
  <c r="Z469" i="8" s="1"/>
  <c r="AA470" i="8"/>
  <c r="AA469" i="8" s="1"/>
  <c r="AB470" i="8"/>
  <c r="AB469" i="8" s="1"/>
  <c r="AC470" i="8"/>
  <c r="AC469" i="8" s="1"/>
  <c r="AD470" i="8"/>
  <c r="AD469" i="8" s="1"/>
  <c r="AE470" i="8"/>
  <c r="AE469" i="8" s="1"/>
  <c r="AF470" i="8"/>
  <c r="AF469" i="8" s="1"/>
  <c r="AG470" i="8"/>
  <c r="AG469" i="8" s="1"/>
  <c r="AH470" i="8"/>
  <c r="AH469" i="8" s="1"/>
  <c r="AI470" i="8"/>
  <c r="AI469" i="8" s="1"/>
  <c r="AJ470" i="8"/>
  <c r="AJ469" i="8" s="1"/>
  <c r="AK470" i="8"/>
  <c r="AK469" i="8" s="1"/>
  <c r="AL470" i="8"/>
  <c r="AL469" i="8" s="1"/>
  <c r="AM470" i="8"/>
  <c r="AM469" i="8" s="1"/>
  <c r="AN470" i="8"/>
  <c r="AN469" i="8" s="1"/>
  <c r="AO470" i="8"/>
  <c r="AO469" i="8" s="1"/>
  <c r="AP470" i="8"/>
  <c r="AP469" i="8" s="1"/>
  <c r="AQ470" i="8"/>
  <c r="AR470" i="8" s="1"/>
  <c r="E470" i="8"/>
  <c r="E469" i="8" s="1"/>
  <c r="F446" i="8"/>
  <c r="F445" i="8" s="1"/>
  <c r="G446" i="8"/>
  <c r="G445" i="8" s="1"/>
  <c r="H446" i="8"/>
  <c r="H445" i="8" s="1"/>
  <c r="I446" i="8"/>
  <c r="I445" i="8" s="1"/>
  <c r="J446" i="8"/>
  <c r="J445" i="8" s="1"/>
  <c r="K446" i="8"/>
  <c r="K445" i="8" s="1"/>
  <c r="L446" i="8"/>
  <c r="L445" i="8" s="1"/>
  <c r="M446" i="8"/>
  <c r="M445" i="8" s="1"/>
  <c r="N446" i="8"/>
  <c r="N445" i="8" s="1"/>
  <c r="O446" i="8"/>
  <c r="O445" i="8" s="1"/>
  <c r="P446" i="8"/>
  <c r="P445" i="8" s="1"/>
  <c r="Q446" i="8"/>
  <c r="Q445" i="8" s="1"/>
  <c r="R446" i="8"/>
  <c r="R445" i="8" s="1"/>
  <c r="S446" i="8"/>
  <c r="S445" i="8" s="1"/>
  <c r="T446" i="8"/>
  <c r="T445" i="8" s="1"/>
  <c r="U446" i="8"/>
  <c r="U445" i="8" s="1"/>
  <c r="V446" i="8"/>
  <c r="V445" i="8" s="1"/>
  <c r="W446" i="8"/>
  <c r="W445" i="8" s="1"/>
  <c r="X446" i="8"/>
  <c r="X445" i="8" s="1"/>
  <c r="Y446" i="8"/>
  <c r="Y445" i="8" s="1"/>
  <c r="Z446" i="8"/>
  <c r="Z445" i="8" s="1"/>
  <c r="AA446" i="8"/>
  <c r="AA445" i="8" s="1"/>
  <c r="AB446" i="8"/>
  <c r="AB445" i="8" s="1"/>
  <c r="AC446" i="8"/>
  <c r="AC445" i="8" s="1"/>
  <c r="AD446" i="8"/>
  <c r="AD445" i="8" s="1"/>
  <c r="AE446" i="8"/>
  <c r="AE445" i="8" s="1"/>
  <c r="AF446" i="8"/>
  <c r="AF445" i="8" s="1"/>
  <c r="AG446" i="8"/>
  <c r="AG445" i="8" s="1"/>
  <c r="AH446" i="8"/>
  <c r="AH445" i="8" s="1"/>
  <c r="AI446" i="8"/>
  <c r="AI445" i="8" s="1"/>
  <c r="AJ446" i="8"/>
  <c r="AJ445" i="8" s="1"/>
  <c r="AK446" i="8"/>
  <c r="AK445" i="8" s="1"/>
  <c r="AL446" i="8"/>
  <c r="AL445" i="8" s="1"/>
  <c r="AM446" i="8"/>
  <c r="AM445" i="8" s="1"/>
  <c r="AN446" i="8"/>
  <c r="AN445" i="8" s="1"/>
  <c r="AO446" i="8"/>
  <c r="AO445" i="8" s="1"/>
  <c r="AP446" i="8"/>
  <c r="AP445" i="8" s="1"/>
  <c r="AQ446" i="8"/>
  <c r="E446" i="8"/>
  <c r="AQ444" i="8"/>
  <c r="E444" i="8"/>
  <c r="AR444" i="8" s="1"/>
  <c r="F426" i="8"/>
  <c r="G426" i="8"/>
  <c r="H426" i="8"/>
  <c r="I426" i="8"/>
  <c r="J426" i="8"/>
  <c r="K426" i="8"/>
  <c r="L426" i="8"/>
  <c r="M426" i="8"/>
  <c r="N426" i="8"/>
  <c r="O426" i="8"/>
  <c r="P426" i="8"/>
  <c r="Q426" i="8"/>
  <c r="R426" i="8"/>
  <c r="S426" i="8"/>
  <c r="T426" i="8"/>
  <c r="U426" i="8"/>
  <c r="V426" i="8"/>
  <c r="W426" i="8"/>
  <c r="X426" i="8"/>
  <c r="Y426" i="8"/>
  <c r="Z426" i="8"/>
  <c r="AA426" i="8"/>
  <c r="AB426" i="8"/>
  <c r="AC426" i="8"/>
  <c r="AD426" i="8"/>
  <c r="AE426" i="8"/>
  <c r="AF426" i="8"/>
  <c r="AG426" i="8"/>
  <c r="AH426" i="8"/>
  <c r="AI426" i="8"/>
  <c r="AJ426" i="8"/>
  <c r="AK426" i="8"/>
  <c r="AL426" i="8"/>
  <c r="AM426" i="8"/>
  <c r="AN426" i="8"/>
  <c r="AO426" i="8"/>
  <c r="AP426" i="8"/>
  <c r="AQ426" i="8"/>
  <c r="E426" i="8"/>
  <c r="F423" i="8"/>
  <c r="G423" i="8"/>
  <c r="H423" i="8"/>
  <c r="I423" i="8"/>
  <c r="J423" i="8"/>
  <c r="K423" i="8"/>
  <c r="L423" i="8"/>
  <c r="M423" i="8"/>
  <c r="N423" i="8"/>
  <c r="O423" i="8"/>
  <c r="P423" i="8"/>
  <c r="Q423" i="8"/>
  <c r="R423" i="8"/>
  <c r="S423" i="8"/>
  <c r="T423" i="8"/>
  <c r="U423" i="8"/>
  <c r="V423" i="8"/>
  <c r="W423" i="8"/>
  <c r="X423" i="8"/>
  <c r="Y423" i="8"/>
  <c r="Z423" i="8"/>
  <c r="AA423" i="8"/>
  <c r="AB423" i="8"/>
  <c r="AC423" i="8"/>
  <c r="AD423" i="8"/>
  <c r="AE423" i="8"/>
  <c r="AF423" i="8"/>
  <c r="AG423" i="8"/>
  <c r="AH423" i="8"/>
  <c r="AI423" i="8"/>
  <c r="AJ423" i="8"/>
  <c r="AK423" i="8"/>
  <c r="AL423" i="8"/>
  <c r="AM423" i="8"/>
  <c r="AN423" i="8"/>
  <c r="AO423" i="8"/>
  <c r="AP423" i="8"/>
  <c r="AQ423" i="8"/>
  <c r="AR423" i="8" s="1"/>
  <c r="E423" i="8"/>
  <c r="F420" i="8"/>
  <c r="G420" i="8"/>
  <c r="H420" i="8"/>
  <c r="I420" i="8"/>
  <c r="J420" i="8"/>
  <c r="K420" i="8"/>
  <c r="L420" i="8"/>
  <c r="M420" i="8"/>
  <c r="N420" i="8"/>
  <c r="O420" i="8"/>
  <c r="P420" i="8"/>
  <c r="Q420" i="8"/>
  <c r="R420" i="8"/>
  <c r="S420" i="8"/>
  <c r="T420" i="8"/>
  <c r="U420" i="8"/>
  <c r="V420" i="8"/>
  <c r="W420" i="8"/>
  <c r="X420" i="8"/>
  <c r="Y420" i="8"/>
  <c r="Z420" i="8"/>
  <c r="AA420" i="8"/>
  <c r="AB420" i="8"/>
  <c r="AC420" i="8"/>
  <c r="AD420" i="8"/>
  <c r="AE420" i="8"/>
  <c r="AF420" i="8"/>
  <c r="AG420" i="8"/>
  <c r="AH420" i="8"/>
  <c r="AI420" i="8"/>
  <c r="AJ420" i="8"/>
  <c r="AK420" i="8"/>
  <c r="AL420" i="8"/>
  <c r="AM420" i="8"/>
  <c r="AN420" i="8"/>
  <c r="AO420" i="8"/>
  <c r="AP420" i="8"/>
  <c r="AQ420" i="8"/>
  <c r="E420" i="8"/>
  <c r="E390" i="8"/>
  <c r="F374" i="8"/>
  <c r="G374" i="8"/>
  <c r="H374" i="8"/>
  <c r="I374" i="8"/>
  <c r="J374" i="8"/>
  <c r="K374" i="8"/>
  <c r="L374" i="8"/>
  <c r="M374" i="8"/>
  <c r="N374" i="8"/>
  <c r="O374" i="8"/>
  <c r="P374" i="8"/>
  <c r="Q374" i="8"/>
  <c r="R374" i="8"/>
  <c r="S374" i="8"/>
  <c r="T374" i="8"/>
  <c r="U374" i="8"/>
  <c r="V374" i="8"/>
  <c r="W374" i="8"/>
  <c r="X374" i="8"/>
  <c r="Y374" i="8"/>
  <c r="Z374" i="8"/>
  <c r="AA374" i="8"/>
  <c r="AB374" i="8"/>
  <c r="AC374" i="8"/>
  <c r="AD374" i="8"/>
  <c r="AQ374" i="8"/>
  <c r="E374" i="8"/>
  <c r="F370" i="8"/>
  <c r="F369" i="8" s="1"/>
  <c r="G370" i="8"/>
  <c r="G369" i="8" s="1"/>
  <c r="H370" i="8"/>
  <c r="H369" i="8" s="1"/>
  <c r="I370" i="8"/>
  <c r="I369" i="8" s="1"/>
  <c r="J370" i="8"/>
  <c r="J369" i="8" s="1"/>
  <c r="K370" i="8"/>
  <c r="K369" i="8" s="1"/>
  <c r="L370" i="8"/>
  <c r="L369" i="8" s="1"/>
  <c r="M370" i="8"/>
  <c r="M369" i="8" s="1"/>
  <c r="N370" i="8"/>
  <c r="N369" i="8" s="1"/>
  <c r="O370" i="8"/>
  <c r="O369" i="8" s="1"/>
  <c r="P370" i="8"/>
  <c r="P369" i="8" s="1"/>
  <c r="Q370" i="8"/>
  <c r="Q369" i="8" s="1"/>
  <c r="R370" i="8"/>
  <c r="R369" i="8" s="1"/>
  <c r="S370" i="8"/>
  <c r="S369" i="8" s="1"/>
  <c r="T370" i="8"/>
  <c r="T369" i="8" s="1"/>
  <c r="U370" i="8"/>
  <c r="U369" i="8" s="1"/>
  <c r="V370" i="8"/>
  <c r="V369" i="8" s="1"/>
  <c r="W370" i="8"/>
  <c r="W369" i="8" s="1"/>
  <c r="X370" i="8"/>
  <c r="X369" i="8" s="1"/>
  <c r="Y370" i="8"/>
  <c r="Y369" i="8" s="1"/>
  <c r="Z370" i="8"/>
  <c r="Z369" i="8" s="1"/>
  <c r="AA370" i="8"/>
  <c r="AA369" i="8" s="1"/>
  <c r="AB370" i="8"/>
  <c r="AB369" i="8" s="1"/>
  <c r="AC370" i="8"/>
  <c r="AC369" i="8" s="1"/>
  <c r="AD370" i="8"/>
  <c r="AD369" i="8" s="1"/>
  <c r="AE370" i="8"/>
  <c r="AE369" i="8" s="1"/>
  <c r="AF370" i="8"/>
  <c r="AF369" i="8" s="1"/>
  <c r="AG370" i="8"/>
  <c r="AG369" i="8" s="1"/>
  <c r="AH370" i="8"/>
  <c r="AH369" i="8" s="1"/>
  <c r="AI370" i="8"/>
  <c r="AI369" i="8" s="1"/>
  <c r="AJ370" i="8"/>
  <c r="AJ369" i="8" s="1"/>
  <c r="AK370" i="8"/>
  <c r="AK369" i="8" s="1"/>
  <c r="AL370" i="8"/>
  <c r="AL369" i="8" s="1"/>
  <c r="AM370" i="8"/>
  <c r="AM369" i="8" s="1"/>
  <c r="AN370" i="8"/>
  <c r="AN369" i="8" s="1"/>
  <c r="AO370" i="8"/>
  <c r="AO369" i="8" s="1"/>
  <c r="AP370" i="8"/>
  <c r="AP369" i="8" s="1"/>
  <c r="AQ370" i="8"/>
  <c r="E370" i="8"/>
  <c r="E369" i="8" s="1"/>
  <c r="F367" i="8"/>
  <c r="E367" i="8"/>
  <c r="AR367" i="8" s="1"/>
  <c r="F366" i="8"/>
  <c r="E366" i="8"/>
  <c r="AR366" i="8" s="1"/>
  <c r="F300" i="8"/>
  <c r="G300" i="8"/>
  <c r="H300" i="8"/>
  <c r="I300" i="8"/>
  <c r="J300" i="8"/>
  <c r="K300" i="8"/>
  <c r="L300" i="8"/>
  <c r="M300" i="8"/>
  <c r="N300" i="8"/>
  <c r="O300" i="8"/>
  <c r="P300" i="8"/>
  <c r="Q300" i="8"/>
  <c r="R300" i="8"/>
  <c r="S300" i="8"/>
  <c r="T300" i="8"/>
  <c r="U300" i="8"/>
  <c r="V300" i="8"/>
  <c r="W300" i="8"/>
  <c r="X300" i="8"/>
  <c r="Y300" i="8"/>
  <c r="Z300" i="8"/>
  <c r="AA300" i="8"/>
  <c r="AB300" i="8"/>
  <c r="AC300" i="8"/>
  <c r="AD300" i="8"/>
  <c r="AE300" i="8"/>
  <c r="AF300" i="8"/>
  <c r="AG300" i="8"/>
  <c r="AH300" i="8"/>
  <c r="AI300" i="8"/>
  <c r="AJ300" i="8"/>
  <c r="AK300" i="8"/>
  <c r="AL300" i="8"/>
  <c r="AM300" i="8"/>
  <c r="AN300" i="8"/>
  <c r="AO300" i="8"/>
  <c r="AP300" i="8"/>
  <c r="AQ300" i="8"/>
  <c r="E300" i="8"/>
  <c r="F287" i="8"/>
  <c r="G287" i="8"/>
  <c r="H287" i="8"/>
  <c r="I287" i="8"/>
  <c r="J287" i="8"/>
  <c r="K287" i="8"/>
  <c r="L287" i="8"/>
  <c r="M287" i="8"/>
  <c r="N287" i="8"/>
  <c r="O287" i="8"/>
  <c r="P287" i="8"/>
  <c r="Q287" i="8"/>
  <c r="R287" i="8"/>
  <c r="S287" i="8"/>
  <c r="T287" i="8"/>
  <c r="U287" i="8"/>
  <c r="V287" i="8"/>
  <c r="W287" i="8"/>
  <c r="X287" i="8"/>
  <c r="Y287" i="8"/>
  <c r="Z287" i="8"/>
  <c r="AA287" i="8"/>
  <c r="AB287" i="8"/>
  <c r="AC287" i="8"/>
  <c r="AD287" i="8"/>
  <c r="AE287" i="8"/>
  <c r="AF287" i="8"/>
  <c r="AG287" i="8"/>
  <c r="AH287" i="8"/>
  <c r="AI287" i="8"/>
  <c r="AJ287" i="8"/>
  <c r="AK287" i="8"/>
  <c r="AL287" i="8"/>
  <c r="AM287" i="8"/>
  <c r="AN287" i="8"/>
  <c r="AO287" i="8"/>
  <c r="AP287" i="8"/>
  <c r="F280" i="8"/>
  <c r="G280" i="8"/>
  <c r="H280" i="8"/>
  <c r="I280" i="8"/>
  <c r="J280" i="8"/>
  <c r="K280" i="8"/>
  <c r="L280" i="8"/>
  <c r="M280" i="8"/>
  <c r="N280" i="8"/>
  <c r="O280" i="8"/>
  <c r="P280" i="8"/>
  <c r="Q280" i="8"/>
  <c r="R280" i="8"/>
  <c r="S280" i="8"/>
  <c r="T280" i="8"/>
  <c r="U280" i="8"/>
  <c r="V280" i="8"/>
  <c r="W280" i="8"/>
  <c r="X280" i="8"/>
  <c r="Y280" i="8"/>
  <c r="Z280" i="8"/>
  <c r="AA280" i="8"/>
  <c r="AB280" i="8"/>
  <c r="AC280" i="8"/>
  <c r="AD280" i="8"/>
  <c r="AE280" i="8"/>
  <c r="AF280" i="8"/>
  <c r="AG280" i="8"/>
  <c r="AH280" i="8"/>
  <c r="AI280" i="8"/>
  <c r="AJ280" i="8"/>
  <c r="AK280" i="8"/>
  <c r="AL280" i="8"/>
  <c r="AM280" i="8"/>
  <c r="AN280" i="8"/>
  <c r="AO280" i="8"/>
  <c r="AP280" i="8"/>
  <c r="AQ280" i="8"/>
  <c r="E280" i="8"/>
  <c r="F278" i="8"/>
  <c r="G278" i="8"/>
  <c r="H278" i="8"/>
  <c r="I278" i="8"/>
  <c r="J278" i="8"/>
  <c r="K278" i="8"/>
  <c r="L278" i="8"/>
  <c r="M278" i="8"/>
  <c r="N278" i="8"/>
  <c r="O278" i="8"/>
  <c r="P278" i="8"/>
  <c r="Q278" i="8"/>
  <c r="R278" i="8"/>
  <c r="S278" i="8"/>
  <c r="T278" i="8"/>
  <c r="U278" i="8"/>
  <c r="V278" i="8"/>
  <c r="W278" i="8"/>
  <c r="X278" i="8"/>
  <c r="Y278" i="8"/>
  <c r="Z278" i="8"/>
  <c r="AA278" i="8"/>
  <c r="AB278" i="8"/>
  <c r="AC278" i="8"/>
  <c r="AD278" i="8"/>
  <c r="AE278" i="8"/>
  <c r="AF278" i="8"/>
  <c r="AG278" i="8"/>
  <c r="AH278" i="8"/>
  <c r="AI278" i="8"/>
  <c r="AJ278" i="8"/>
  <c r="AK278" i="8"/>
  <c r="AL278" i="8"/>
  <c r="AM278" i="8"/>
  <c r="AN278" i="8"/>
  <c r="AO278" i="8"/>
  <c r="AP278" i="8"/>
  <c r="AQ278" i="8"/>
  <c r="AR278" i="8" s="1"/>
  <c r="E278" i="8"/>
  <c r="F242" i="8"/>
  <c r="F241" i="8" s="1"/>
  <c r="F240" i="8" s="1"/>
  <c r="G242" i="8"/>
  <c r="G241" i="8" s="1"/>
  <c r="G240" i="8" s="1"/>
  <c r="H242" i="8"/>
  <c r="H241" i="8" s="1"/>
  <c r="H240" i="8" s="1"/>
  <c r="I242" i="8"/>
  <c r="I241" i="8" s="1"/>
  <c r="I240" i="8" s="1"/>
  <c r="J242" i="8"/>
  <c r="J241" i="8" s="1"/>
  <c r="J240" i="8" s="1"/>
  <c r="K242" i="8"/>
  <c r="K241" i="8" s="1"/>
  <c r="K240" i="8" s="1"/>
  <c r="L242" i="8"/>
  <c r="L241" i="8" s="1"/>
  <c r="L240" i="8" s="1"/>
  <c r="M242" i="8"/>
  <c r="M241" i="8" s="1"/>
  <c r="M240" i="8" s="1"/>
  <c r="N242" i="8"/>
  <c r="N241" i="8" s="1"/>
  <c r="N240" i="8" s="1"/>
  <c r="O242" i="8"/>
  <c r="O241" i="8" s="1"/>
  <c r="O240" i="8" s="1"/>
  <c r="P242" i="8"/>
  <c r="P241" i="8" s="1"/>
  <c r="P240" i="8" s="1"/>
  <c r="Q242" i="8"/>
  <c r="Q241" i="8" s="1"/>
  <c r="Q240" i="8" s="1"/>
  <c r="R242" i="8"/>
  <c r="R241" i="8" s="1"/>
  <c r="R240" i="8" s="1"/>
  <c r="S242" i="8"/>
  <c r="S241" i="8" s="1"/>
  <c r="S240" i="8" s="1"/>
  <c r="T242" i="8"/>
  <c r="T241" i="8" s="1"/>
  <c r="T240" i="8" s="1"/>
  <c r="U242" i="8"/>
  <c r="U241" i="8" s="1"/>
  <c r="U240" i="8" s="1"/>
  <c r="V242" i="8"/>
  <c r="V241" i="8" s="1"/>
  <c r="V240" i="8" s="1"/>
  <c r="W242" i="8"/>
  <c r="W241" i="8" s="1"/>
  <c r="W240" i="8" s="1"/>
  <c r="X242" i="8"/>
  <c r="X241" i="8" s="1"/>
  <c r="X240" i="8" s="1"/>
  <c r="Y242" i="8"/>
  <c r="Y241" i="8" s="1"/>
  <c r="Y240" i="8" s="1"/>
  <c r="Z242" i="8"/>
  <c r="Z241" i="8" s="1"/>
  <c r="Z240" i="8" s="1"/>
  <c r="AA242" i="8"/>
  <c r="AA241" i="8" s="1"/>
  <c r="AA240" i="8" s="1"/>
  <c r="AB242" i="8"/>
  <c r="AB241" i="8" s="1"/>
  <c r="AB240" i="8" s="1"/>
  <c r="AC242" i="8"/>
  <c r="AC241" i="8" s="1"/>
  <c r="AC240" i="8" s="1"/>
  <c r="AD242" i="8"/>
  <c r="AD241" i="8" s="1"/>
  <c r="AD240" i="8" s="1"/>
  <c r="AE242" i="8"/>
  <c r="AE241" i="8" s="1"/>
  <c r="AE240" i="8" s="1"/>
  <c r="AF242" i="8"/>
  <c r="AF241" i="8" s="1"/>
  <c r="AF240" i="8" s="1"/>
  <c r="AG242" i="8"/>
  <c r="AG241" i="8" s="1"/>
  <c r="AG240" i="8" s="1"/>
  <c r="AH242" i="8"/>
  <c r="AH241" i="8" s="1"/>
  <c r="AH240" i="8" s="1"/>
  <c r="AI242" i="8"/>
  <c r="AI241" i="8" s="1"/>
  <c r="AI240" i="8" s="1"/>
  <c r="AJ242" i="8"/>
  <c r="AJ241" i="8" s="1"/>
  <c r="AJ240" i="8" s="1"/>
  <c r="AK242" i="8"/>
  <c r="AK241" i="8" s="1"/>
  <c r="AK240" i="8" s="1"/>
  <c r="AL242" i="8"/>
  <c r="AL241" i="8" s="1"/>
  <c r="AL240" i="8" s="1"/>
  <c r="AM242" i="8"/>
  <c r="AM241" i="8" s="1"/>
  <c r="AM240" i="8" s="1"/>
  <c r="AN242" i="8"/>
  <c r="AN241" i="8" s="1"/>
  <c r="AN240" i="8" s="1"/>
  <c r="AO242" i="8"/>
  <c r="AO241" i="8" s="1"/>
  <c r="AO240" i="8" s="1"/>
  <c r="AP242" i="8"/>
  <c r="AP241" i="8" s="1"/>
  <c r="AP240" i="8" s="1"/>
  <c r="AQ242" i="8"/>
  <c r="E242" i="8"/>
  <c r="E241" i="8" s="1"/>
  <c r="E240" i="8" s="1"/>
  <c r="AQ445" i="8" l="1"/>
  <c r="AR446" i="8"/>
  <c r="AR61" i="8"/>
  <c r="AQ241" i="8"/>
  <c r="AR242" i="8"/>
  <c r="AR374" i="8"/>
  <c r="AR420" i="8"/>
  <c r="AQ59" i="8"/>
  <c r="AQ369" i="8"/>
  <c r="AR369" i="8" s="1"/>
  <c r="AR370" i="8"/>
  <c r="AR280" i="8"/>
  <c r="AR300" i="8"/>
  <c r="AR426" i="8"/>
  <c r="E60" i="8"/>
  <c r="AR60" i="8" s="1"/>
  <c r="AQ499" i="8"/>
  <c r="AR499" i="8" s="1"/>
  <c r="AG419" i="8"/>
  <c r="AG418" i="8" s="1"/>
  <c r="Q419" i="8"/>
  <c r="Q418" i="8" s="1"/>
  <c r="E445" i="8"/>
  <c r="AQ469" i="8"/>
  <c r="AR469" i="8" s="1"/>
  <c r="E419" i="8"/>
  <c r="E418" i="8" s="1"/>
  <c r="AN419" i="8"/>
  <c r="AN418" i="8" s="1"/>
  <c r="AJ419" i="8"/>
  <c r="AJ418" i="8" s="1"/>
  <c r="AF419" i="8"/>
  <c r="AF418" i="8" s="1"/>
  <c r="AB419" i="8"/>
  <c r="AB418" i="8" s="1"/>
  <c r="X419" i="8"/>
  <c r="X418" i="8" s="1"/>
  <c r="T419" i="8"/>
  <c r="T418" i="8" s="1"/>
  <c r="P419" i="8"/>
  <c r="P418" i="8" s="1"/>
  <c r="L419" i="8"/>
  <c r="L418" i="8" s="1"/>
  <c r="H419" i="8"/>
  <c r="H418" i="8" s="1"/>
  <c r="AO419" i="8"/>
  <c r="AO418" i="8" s="1"/>
  <c r="AK419" i="8"/>
  <c r="AK418" i="8" s="1"/>
  <c r="AC419" i="8"/>
  <c r="AC418" i="8" s="1"/>
  <c r="Y419" i="8"/>
  <c r="Y418" i="8" s="1"/>
  <c r="U419" i="8"/>
  <c r="U418" i="8" s="1"/>
  <c r="M419" i="8"/>
  <c r="M418" i="8" s="1"/>
  <c r="I419" i="8"/>
  <c r="I418" i="8" s="1"/>
  <c r="AQ419" i="8"/>
  <c r="AM419" i="8"/>
  <c r="AM418" i="8" s="1"/>
  <c r="AI419" i="8"/>
  <c r="AI418" i="8" s="1"/>
  <c r="AE419" i="8"/>
  <c r="AE418" i="8" s="1"/>
  <c r="AA419" i="8"/>
  <c r="AA418" i="8" s="1"/>
  <c r="W419" i="8"/>
  <c r="W418" i="8" s="1"/>
  <c r="S419" i="8"/>
  <c r="S418" i="8" s="1"/>
  <c r="O419" i="8"/>
  <c r="O418" i="8" s="1"/>
  <c r="K419" i="8"/>
  <c r="K418" i="8" s="1"/>
  <c r="G419" i="8"/>
  <c r="G418" i="8" s="1"/>
  <c r="AP419" i="8"/>
  <c r="AP418" i="8" s="1"/>
  <c r="AL419" i="8"/>
  <c r="AL418" i="8" s="1"/>
  <c r="AH419" i="8"/>
  <c r="AH418" i="8" s="1"/>
  <c r="AD419" i="8"/>
  <c r="AD418" i="8" s="1"/>
  <c r="Z419" i="8"/>
  <c r="Z418" i="8" s="1"/>
  <c r="V419" i="8"/>
  <c r="V418" i="8" s="1"/>
  <c r="R419" i="8"/>
  <c r="R418" i="8" s="1"/>
  <c r="N419" i="8"/>
  <c r="N418" i="8" s="1"/>
  <c r="J419" i="8"/>
  <c r="J418" i="8" s="1"/>
  <c r="F419" i="8"/>
  <c r="F418" i="8" s="1"/>
  <c r="AQ221" i="8"/>
  <c r="AR221" i="8" s="1"/>
  <c r="E221" i="8"/>
  <c r="F214" i="8"/>
  <c r="AQ214" i="8"/>
  <c r="E214" i="8"/>
  <c r="F192" i="8"/>
  <c r="G192" i="8"/>
  <c r="H192" i="8"/>
  <c r="I192" i="8"/>
  <c r="J192" i="8"/>
  <c r="K192" i="8"/>
  <c r="L192" i="8"/>
  <c r="M192" i="8"/>
  <c r="N192" i="8"/>
  <c r="O192" i="8"/>
  <c r="P192" i="8"/>
  <c r="Q192" i="8"/>
  <c r="R192" i="8"/>
  <c r="S192" i="8"/>
  <c r="T192" i="8"/>
  <c r="U192" i="8"/>
  <c r="V192" i="8"/>
  <c r="W192" i="8"/>
  <c r="X192" i="8"/>
  <c r="Y192" i="8"/>
  <c r="Z192" i="8"/>
  <c r="AA192" i="8"/>
  <c r="AB192" i="8"/>
  <c r="AC192" i="8"/>
  <c r="AD192" i="8"/>
  <c r="AE192" i="8"/>
  <c r="AF192" i="8"/>
  <c r="AG192" i="8"/>
  <c r="AH192" i="8"/>
  <c r="AI192" i="8"/>
  <c r="AJ192" i="8"/>
  <c r="AK192" i="8"/>
  <c r="AL192" i="8"/>
  <c r="AM192" i="8"/>
  <c r="AN192" i="8"/>
  <c r="AO192" i="8"/>
  <c r="AP192" i="8"/>
  <c r="AQ192" i="8"/>
  <c r="E192" i="8"/>
  <c r="F184" i="8"/>
  <c r="F181" i="8" s="1"/>
  <c r="G184" i="8"/>
  <c r="G181" i="8" s="1"/>
  <c r="H184" i="8"/>
  <c r="H181" i="8" s="1"/>
  <c r="I184" i="8"/>
  <c r="I181" i="8" s="1"/>
  <c r="J184" i="8"/>
  <c r="J181" i="8" s="1"/>
  <c r="K184" i="8"/>
  <c r="K181" i="8" s="1"/>
  <c r="L184" i="8"/>
  <c r="L181" i="8" s="1"/>
  <c r="M184" i="8"/>
  <c r="M181" i="8" s="1"/>
  <c r="N184" i="8"/>
  <c r="N181" i="8" s="1"/>
  <c r="O184" i="8"/>
  <c r="O181" i="8" s="1"/>
  <c r="P184" i="8"/>
  <c r="P181" i="8" s="1"/>
  <c r="Q184" i="8"/>
  <c r="Q181" i="8" s="1"/>
  <c r="R184" i="8"/>
  <c r="R181" i="8" s="1"/>
  <c r="S184" i="8"/>
  <c r="S181" i="8" s="1"/>
  <c r="T184" i="8"/>
  <c r="T181" i="8" s="1"/>
  <c r="U184" i="8"/>
  <c r="U181" i="8" s="1"/>
  <c r="V184" i="8"/>
  <c r="V181" i="8" s="1"/>
  <c r="W184" i="8"/>
  <c r="W181" i="8" s="1"/>
  <c r="X184" i="8"/>
  <c r="X181" i="8" s="1"/>
  <c r="Y184" i="8"/>
  <c r="Y181" i="8" s="1"/>
  <c r="Z184" i="8"/>
  <c r="Z181" i="8" s="1"/>
  <c r="AA184" i="8"/>
  <c r="AA181" i="8" s="1"/>
  <c r="AB184" i="8"/>
  <c r="AB181" i="8" s="1"/>
  <c r="AC184" i="8"/>
  <c r="AC181" i="8" s="1"/>
  <c r="AD184" i="8"/>
  <c r="AD181" i="8" s="1"/>
  <c r="AE184" i="8"/>
  <c r="AE181" i="8" s="1"/>
  <c r="AF184" i="8"/>
  <c r="AF181" i="8" s="1"/>
  <c r="AG184" i="8"/>
  <c r="AG181" i="8" s="1"/>
  <c r="AH184" i="8"/>
  <c r="AH181" i="8" s="1"/>
  <c r="AI184" i="8"/>
  <c r="AI181" i="8" s="1"/>
  <c r="AJ184" i="8"/>
  <c r="AJ181" i="8" s="1"/>
  <c r="AK184" i="8"/>
  <c r="AK181" i="8" s="1"/>
  <c r="AL184" i="8"/>
  <c r="AL181" i="8" s="1"/>
  <c r="AM184" i="8"/>
  <c r="AM181" i="8" s="1"/>
  <c r="AN184" i="8"/>
  <c r="AN181" i="8" s="1"/>
  <c r="AO184" i="8"/>
  <c r="AO181" i="8" s="1"/>
  <c r="AP184" i="8"/>
  <c r="AP181" i="8" s="1"/>
  <c r="AQ184" i="8"/>
  <c r="AR184" i="8" s="1"/>
  <c r="E184" i="8"/>
  <c r="E181" i="8" s="1"/>
  <c r="F174" i="8"/>
  <c r="G174" i="8"/>
  <c r="H174" i="8"/>
  <c r="I174" i="8"/>
  <c r="J174" i="8"/>
  <c r="K174" i="8"/>
  <c r="L174" i="8"/>
  <c r="M174" i="8"/>
  <c r="N174" i="8"/>
  <c r="O174" i="8"/>
  <c r="P174" i="8"/>
  <c r="Q174" i="8"/>
  <c r="R174" i="8"/>
  <c r="S174" i="8"/>
  <c r="T174" i="8"/>
  <c r="U174" i="8"/>
  <c r="V174" i="8"/>
  <c r="W174" i="8"/>
  <c r="X174" i="8"/>
  <c r="Y174" i="8"/>
  <c r="Z174" i="8"/>
  <c r="AA174" i="8"/>
  <c r="AB174" i="8"/>
  <c r="AC174" i="8"/>
  <c r="AD174" i="8"/>
  <c r="AE174" i="8"/>
  <c r="AF174" i="8"/>
  <c r="AG174" i="8"/>
  <c r="AH174" i="8"/>
  <c r="AI174" i="8"/>
  <c r="AJ174" i="8"/>
  <c r="AK174" i="8"/>
  <c r="AL174" i="8"/>
  <c r="AM174" i="8"/>
  <c r="AN174" i="8"/>
  <c r="AO174" i="8"/>
  <c r="AP174" i="8"/>
  <c r="AQ174" i="8"/>
  <c r="E176" i="8"/>
  <c r="AR176" i="8" s="1"/>
  <c r="AQ170" i="8"/>
  <c r="AQ169" i="8"/>
  <c r="E170" i="8"/>
  <c r="E169" i="8"/>
  <c r="E59" i="8" l="1"/>
  <c r="AR59" i="8"/>
  <c r="AQ240" i="8"/>
  <c r="AR240" i="8" s="1"/>
  <c r="AR241" i="8"/>
  <c r="AQ418" i="8"/>
  <c r="AR418" i="8" s="1"/>
  <c r="AR419" i="8"/>
  <c r="AR214" i="8"/>
  <c r="AR169" i="8"/>
  <c r="AR170" i="8"/>
  <c r="AR192" i="8"/>
  <c r="AR445" i="8"/>
  <c r="AQ498" i="8"/>
  <c r="AR498" i="8" s="1"/>
  <c r="AQ181" i="8"/>
  <c r="AR181" i="8" s="1"/>
  <c r="E174" i="8"/>
  <c r="AR174" i="8" s="1"/>
  <c r="G161" i="8"/>
  <c r="F160" i="8"/>
  <c r="E160" i="8"/>
  <c r="F105" i="8"/>
  <c r="G105" i="8"/>
  <c r="H105" i="8"/>
  <c r="I105" i="8"/>
  <c r="J105" i="8"/>
  <c r="K105" i="8"/>
  <c r="L105" i="8"/>
  <c r="M105" i="8"/>
  <c r="N105" i="8"/>
  <c r="O105" i="8"/>
  <c r="P105" i="8"/>
  <c r="Q105" i="8"/>
  <c r="R105" i="8"/>
  <c r="S105" i="8"/>
  <c r="T105" i="8"/>
  <c r="U105" i="8"/>
  <c r="V105" i="8"/>
  <c r="W105" i="8"/>
  <c r="X105" i="8"/>
  <c r="Y105" i="8"/>
  <c r="Z105" i="8"/>
  <c r="AA105" i="8"/>
  <c r="AB105" i="8"/>
  <c r="AC105" i="8"/>
  <c r="AD105" i="8"/>
  <c r="AE105" i="8"/>
  <c r="AF105" i="8"/>
  <c r="AG105" i="8"/>
  <c r="AH105" i="8"/>
  <c r="AI105" i="8"/>
  <c r="AJ105" i="8"/>
  <c r="AK105" i="8"/>
  <c r="AL105" i="8"/>
  <c r="AM105" i="8"/>
  <c r="AN105" i="8"/>
  <c r="AO105" i="8"/>
  <c r="AP105" i="8"/>
  <c r="AQ105" i="8"/>
  <c r="F103" i="8"/>
  <c r="G103" i="8"/>
  <c r="H103" i="8"/>
  <c r="I103" i="8"/>
  <c r="J103" i="8"/>
  <c r="K103" i="8"/>
  <c r="L103" i="8"/>
  <c r="M103" i="8"/>
  <c r="N103" i="8"/>
  <c r="O103" i="8"/>
  <c r="P103" i="8"/>
  <c r="Q103" i="8"/>
  <c r="R103" i="8"/>
  <c r="S103" i="8"/>
  <c r="T103" i="8"/>
  <c r="U103" i="8"/>
  <c r="V103" i="8"/>
  <c r="W103" i="8"/>
  <c r="X103" i="8"/>
  <c r="Y103" i="8"/>
  <c r="Z103" i="8"/>
  <c r="AA103" i="8"/>
  <c r="AB103" i="8"/>
  <c r="AC103" i="8"/>
  <c r="AD103" i="8"/>
  <c r="AE103" i="8"/>
  <c r="AF103" i="8"/>
  <c r="AG103" i="8"/>
  <c r="AH103" i="8"/>
  <c r="AI103" i="8"/>
  <c r="AJ103" i="8"/>
  <c r="AK103" i="8"/>
  <c r="AL103" i="8"/>
  <c r="AM103" i="8"/>
  <c r="AN103" i="8"/>
  <c r="AO103" i="8"/>
  <c r="AP103" i="8"/>
  <c r="AQ103" i="8"/>
  <c r="F100" i="8"/>
  <c r="F99" i="8" s="1"/>
  <c r="G100" i="8"/>
  <c r="G99" i="8" s="1"/>
  <c r="H100" i="8"/>
  <c r="H99" i="8" s="1"/>
  <c r="I100" i="8"/>
  <c r="I99" i="8" s="1"/>
  <c r="J100" i="8"/>
  <c r="J99" i="8" s="1"/>
  <c r="K100" i="8"/>
  <c r="K99" i="8" s="1"/>
  <c r="L100" i="8"/>
  <c r="L99" i="8" s="1"/>
  <c r="M100" i="8"/>
  <c r="M99" i="8" s="1"/>
  <c r="N100" i="8"/>
  <c r="N99" i="8" s="1"/>
  <c r="O100" i="8"/>
  <c r="O99" i="8" s="1"/>
  <c r="P100" i="8"/>
  <c r="P99" i="8" s="1"/>
  <c r="Q100" i="8"/>
  <c r="Q99" i="8" s="1"/>
  <c r="R100" i="8"/>
  <c r="R99" i="8" s="1"/>
  <c r="S100" i="8"/>
  <c r="S99" i="8" s="1"/>
  <c r="T100" i="8"/>
  <c r="T99" i="8" s="1"/>
  <c r="U100" i="8"/>
  <c r="U99" i="8" s="1"/>
  <c r="V100" i="8"/>
  <c r="V99" i="8" s="1"/>
  <c r="W100" i="8"/>
  <c r="W99" i="8" s="1"/>
  <c r="X100" i="8"/>
  <c r="X99" i="8" s="1"/>
  <c r="Y100" i="8"/>
  <c r="Y99" i="8" s="1"/>
  <c r="Z100" i="8"/>
  <c r="Z99" i="8" s="1"/>
  <c r="AA100" i="8"/>
  <c r="AA99" i="8" s="1"/>
  <c r="AB100" i="8"/>
  <c r="AB99" i="8" s="1"/>
  <c r="AC100" i="8"/>
  <c r="AC99" i="8" s="1"/>
  <c r="AD100" i="8"/>
  <c r="AD99" i="8" s="1"/>
  <c r="AE100" i="8"/>
  <c r="AE99" i="8" s="1"/>
  <c r="AF100" i="8"/>
  <c r="AF99" i="8" s="1"/>
  <c r="AG100" i="8"/>
  <c r="AG99" i="8" s="1"/>
  <c r="AH100" i="8"/>
  <c r="AH99" i="8" s="1"/>
  <c r="AI100" i="8"/>
  <c r="AI99" i="8" s="1"/>
  <c r="AJ100" i="8"/>
  <c r="AJ99" i="8" s="1"/>
  <c r="AK100" i="8"/>
  <c r="AK99" i="8" s="1"/>
  <c r="AL100" i="8"/>
  <c r="AL99" i="8" s="1"/>
  <c r="AM100" i="8"/>
  <c r="AM99" i="8" s="1"/>
  <c r="AN100" i="8"/>
  <c r="AN99" i="8" s="1"/>
  <c r="AO100" i="8"/>
  <c r="AO99" i="8" s="1"/>
  <c r="AP100" i="8"/>
  <c r="AP99" i="8" s="1"/>
  <c r="AQ100" i="8"/>
  <c r="AR100" i="8" s="1"/>
  <c r="E100" i="8"/>
  <c r="E99" i="8" s="1"/>
  <c r="E105" i="8"/>
  <c r="E103" i="8"/>
  <c r="F76" i="8"/>
  <c r="G76" i="8"/>
  <c r="H76" i="8"/>
  <c r="I76" i="8"/>
  <c r="J76" i="8"/>
  <c r="K76" i="8"/>
  <c r="L76" i="8"/>
  <c r="M76" i="8"/>
  <c r="N76" i="8"/>
  <c r="O76" i="8"/>
  <c r="P76" i="8"/>
  <c r="Q76" i="8"/>
  <c r="R76" i="8"/>
  <c r="S76" i="8"/>
  <c r="T76" i="8"/>
  <c r="U76" i="8"/>
  <c r="V76" i="8"/>
  <c r="W76" i="8"/>
  <c r="X76" i="8"/>
  <c r="Y76" i="8"/>
  <c r="Z76" i="8"/>
  <c r="AA76" i="8"/>
  <c r="AB76" i="8"/>
  <c r="AC76" i="8"/>
  <c r="AD76" i="8"/>
  <c r="AE76" i="8"/>
  <c r="AF76" i="8"/>
  <c r="AG76" i="8"/>
  <c r="AH76" i="8"/>
  <c r="AI76" i="8"/>
  <c r="AJ76" i="8"/>
  <c r="AK76" i="8"/>
  <c r="AL76" i="8"/>
  <c r="AM76" i="8"/>
  <c r="AN76" i="8"/>
  <c r="AO76" i="8"/>
  <c r="AP76" i="8"/>
  <c r="AQ76" i="8"/>
  <c r="E76" i="8"/>
  <c r="F68" i="8"/>
  <c r="G68" i="8"/>
  <c r="H68" i="8"/>
  <c r="I68" i="8"/>
  <c r="J68" i="8"/>
  <c r="K68" i="8"/>
  <c r="L68" i="8"/>
  <c r="M68" i="8"/>
  <c r="N68" i="8"/>
  <c r="O68" i="8"/>
  <c r="P68" i="8"/>
  <c r="Q68" i="8"/>
  <c r="R68" i="8"/>
  <c r="S68" i="8"/>
  <c r="T68" i="8"/>
  <c r="U68" i="8"/>
  <c r="V68" i="8"/>
  <c r="W68" i="8"/>
  <c r="X68" i="8"/>
  <c r="Y68" i="8"/>
  <c r="Z68" i="8"/>
  <c r="AA68" i="8"/>
  <c r="AB68" i="8"/>
  <c r="AC68" i="8"/>
  <c r="AD68" i="8"/>
  <c r="AE68" i="8"/>
  <c r="AF68" i="8"/>
  <c r="AG68" i="8"/>
  <c r="AH68" i="8"/>
  <c r="AI68" i="8"/>
  <c r="AJ68" i="8"/>
  <c r="AK68" i="8"/>
  <c r="AL68" i="8"/>
  <c r="AM68" i="8"/>
  <c r="AN68" i="8"/>
  <c r="AO68" i="8"/>
  <c r="AP68" i="8"/>
  <c r="AQ68" i="8"/>
  <c r="AR68" i="8" s="1"/>
  <c r="E68" i="8"/>
  <c r="AR105" i="8" l="1"/>
  <c r="AR103" i="8"/>
  <c r="AR76" i="8"/>
  <c r="AQ497" i="8"/>
  <c r="AR497" i="8" s="1"/>
  <c r="AO102" i="8"/>
  <c r="AO98" i="8" s="1"/>
  <c r="AO97" i="8" s="1"/>
  <c r="AK102" i="8"/>
  <c r="AK98" i="8" s="1"/>
  <c r="AK97" i="8" s="1"/>
  <c r="AG102" i="8"/>
  <c r="AG98" i="8" s="1"/>
  <c r="AG97" i="8" s="1"/>
  <c r="AC102" i="8"/>
  <c r="AC98" i="8" s="1"/>
  <c r="AC97" i="8" s="1"/>
  <c r="Y102" i="8"/>
  <c r="Y98" i="8" s="1"/>
  <c r="Y97" i="8" s="1"/>
  <c r="U102" i="8"/>
  <c r="U98" i="8" s="1"/>
  <c r="U97" i="8" s="1"/>
  <c r="Q102" i="8"/>
  <c r="Q98" i="8" s="1"/>
  <c r="Q97" i="8" s="1"/>
  <c r="M102" i="8"/>
  <c r="M98" i="8" s="1"/>
  <c r="M97" i="8" s="1"/>
  <c r="I102" i="8"/>
  <c r="I98" i="8" s="1"/>
  <c r="I97" i="8" s="1"/>
  <c r="AN102" i="8"/>
  <c r="AN98" i="8" s="1"/>
  <c r="AN97" i="8" s="1"/>
  <c r="AF102" i="8"/>
  <c r="AF98" i="8" s="1"/>
  <c r="AF97" i="8" s="1"/>
  <c r="X102" i="8"/>
  <c r="X98" i="8" s="1"/>
  <c r="X97" i="8" s="1"/>
  <c r="P102" i="8"/>
  <c r="P98" i="8" s="1"/>
  <c r="P97" i="8" s="1"/>
  <c r="H102" i="8"/>
  <c r="H98" i="8" s="1"/>
  <c r="H97" i="8" s="1"/>
  <c r="G160" i="8"/>
  <c r="AP102" i="8"/>
  <c r="AP98" i="8" s="1"/>
  <c r="AP97" i="8" s="1"/>
  <c r="AL102" i="8"/>
  <c r="AL98" i="8" s="1"/>
  <c r="AL97" i="8" s="1"/>
  <c r="AH102" i="8"/>
  <c r="AH98" i="8" s="1"/>
  <c r="AH97" i="8" s="1"/>
  <c r="AD102" i="8"/>
  <c r="AD98" i="8" s="1"/>
  <c r="AD97" i="8" s="1"/>
  <c r="Z102" i="8"/>
  <c r="Z98" i="8" s="1"/>
  <c r="Z97" i="8" s="1"/>
  <c r="V102" i="8"/>
  <c r="V98" i="8" s="1"/>
  <c r="V97" i="8" s="1"/>
  <c r="R102" i="8"/>
  <c r="R98" i="8" s="1"/>
  <c r="R97" i="8" s="1"/>
  <c r="N102" i="8"/>
  <c r="N98" i="8" s="1"/>
  <c r="N97" i="8" s="1"/>
  <c r="J102" i="8"/>
  <c r="J98" i="8" s="1"/>
  <c r="J97" i="8" s="1"/>
  <c r="F102" i="8"/>
  <c r="F98" i="8" s="1"/>
  <c r="F97" i="8" s="1"/>
  <c r="AQ102" i="8"/>
  <c r="AR102" i="8" s="1"/>
  <c r="AM102" i="8"/>
  <c r="AM98" i="8" s="1"/>
  <c r="AM97" i="8" s="1"/>
  <c r="AI102" i="8"/>
  <c r="AI98" i="8" s="1"/>
  <c r="AI97" i="8" s="1"/>
  <c r="AE102" i="8"/>
  <c r="AE98" i="8" s="1"/>
  <c r="AE97" i="8" s="1"/>
  <c r="AA102" i="8"/>
  <c r="AA98" i="8" s="1"/>
  <c r="AA97" i="8" s="1"/>
  <c r="W102" i="8"/>
  <c r="W98" i="8" s="1"/>
  <c r="W97" i="8" s="1"/>
  <c r="S102" i="8"/>
  <c r="S98" i="8" s="1"/>
  <c r="S97" i="8" s="1"/>
  <c r="O102" i="8"/>
  <c r="O98" i="8" s="1"/>
  <c r="O97" i="8" s="1"/>
  <c r="K102" i="8"/>
  <c r="K98" i="8" s="1"/>
  <c r="K97" i="8" s="1"/>
  <c r="G102" i="8"/>
  <c r="G98" i="8" s="1"/>
  <c r="G97" i="8" s="1"/>
  <c r="AQ99" i="8"/>
  <c r="AR99" i="8" s="1"/>
  <c r="E102" i="8"/>
  <c r="E98" i="8" s="1"/>
  <c r="E97" i="8" s="1"/>
  <c r="AJ102" i="8"/>
  <c r="AJ98" i="8" s="1"/>
  <c r="AJ97" i="8" s="1"/>
  <c r="AB102" i="8"/>
  <c r="AB98" i="8" s="1"/>
  <c r="AB97" i="8" s="1"/>
  <c r="T102" i="8"/>
  <c r="T98" i="8" s="1"/>
  <c r="T97" i="8" s="1"/>
  <c r="L102" i="8"/>
  <c r="L98" i="8" s="1"/>
  <c r="L97" i="8" s="1"/>
  <c r="F47" i="8"/>
  <c r="G47" i="8"/>
  <c r="H47" i="8"/>
  <c r="I47" i="8"/>
  <c r="J47" i="8"/>
  <c r="K47" i="8"/>
  <c r="L47" i="8"/>
  <c r="M47" i="8"/>
  <c r="N47" i="8"/>
  <c r="O47" i="8"/>
  <c r="P47" i="8"/>
  <c r="Q47" i="8"/>
  <c r="R47" i="8"/>
  <c r="S47" i="8"/>
  <c r="T47" i="8"/>
  <c r="U47" i="8"/>
  <c r="V47" i="8"/>
  <c r="W47" i="8"/>
  <c r="X47" i="8"/>
  <c r="Y47" i="8"/>
  <c r="Z47" i="8"/>
  <c r="AA47" i="8"/>
  <c r="AB47" i="8"/>
  <c r="AC47" i="8"/>
  <c r="AD47" i="8"/>
  <c r="AE47" i="8"/>
  <c r="AF47" i="8"/>
  <c r="AG47" i="8"/>
  <c r="AH47" i="8"/>
  <c r="AI47" i="8"/>
  <c r="AJ47" i="8"/>
  <c r="AK47" i="8"/>
  <c r="AL47" i="8"/>
  <c r="AM47" i="8"/>
  <c r="AN47" i="8"/>
  <c r="AO47" i="8"/>
  <c r="AP47" i="8"/>
  <c r="AQ47" i="8"/>
  <c r="AR47" i="8" s="1"/>
  <c r="E47" i="8"/>
  <c r="F33" i="8"/>
  <c r="G33" i="8"/>
  <c r="H33" i="8"/>
  <c r="I33" i="8"/>
  <c r="J33" i="8"/>
  <c r="K33" i="8"/>
  <c r="L33" i="8"/>
  <c r="M33" i="8"/>
  <c r="N33" i="8"/>
  <c r="O33" i="8"/>
  <c r="P33" i="8"/>
  <c r="Q33" i="8"/>
  <c r="R33" i="8"/>
  <c r="S33" i="8"/>
  <c r="T33" i="8"/>
  <c r="U33" i="8"/>
  <c r="V33" i="8"/>
  <c r="W33" i="8"/>
  <c r="X33" i="8"/>
  <c r="Y33" i="8"/>
  <c r="Z33" i="8"/>
  <c r="AA33" i="8"/>
  <c r="AB33" i="8"/>
  <c r="AC33" i="8"/>
  <c r="AD33" i="8"/>
  <c r="AE33" i="8"/>
  <c r="AF33" i="8"/>
  <c r="AG33" i="8"/>
  <c r="AH33" i="8"/>
  <c r="AI33" i="8"/>
  <c r="AJ33" i="8"/>
  <c r="AK33" i="8"/>
  <c r="AL33" i="8"/>
  <c r="AM33" i="8"/>
  <c r="AN33" i="8"/>
  <c r="AO33" i="8"/>
  <c r="AP33" i="8"/>
  <c r="AQ33" i="8"/>
  <c r="G55" i="8"/>
  <c r="E54" i="8"/>
  <c r="AR54" i="8" s="1"/>
  <c r="F53" i="8"/>
  <c r="F45" i="8"/>
  <c r="G45" i="8"/>
  <c r="H45" i="8"/>
  <c r="I45" i="8"/>
  <c r="J45" i="8"/>
  <c r="K45" i="8"/>
  <c r="L45" i="8"/>
  <c r="M45" i="8"/>
  <c r="N45" i="8"/>
  <c r="O45" i="8"/>
  <c r="P45" i="8"/>
  <c r="Q45" i="8"/>
  <c r="R45" i="8"/>
  <c r="S45" i="8"/>
  <c r="T45" i="8"/>
  <c r="U45" i="8"/>
  <c r="V45" i="8"/>
  <c r="W45" i="8"/>
  <c r="X45" i="8"/>
  <c r="Y45" i="8"/>
  <c r="Z45" i="8"/>
  <c r="AA45" i="8"/>
  <c r="AB45" i="8"/>
  <c r="AC45" i="8"/>
  <c r="AD45" i="8"/>
  <c r="AE45" i="8"/>
  <c r="AF45" i="8"/>
  <c r="AG45" i="8"/>
  <c r="AH45" i="8"/>
  <c r="AI45" i="8"/>
  <c r="AJ45" i="8"/>
  <c r="AK45" i="8"/>
  <c r="AL45" i="8"/>
  <c r="AM45" i="8"/>
  <c r="AN45" i="8"/>
  <c r="AO45" i="8"/>
  <c r="AP45" i="8"/>
  <c r="AQ45" i="8"/>
  <c r="AR45" i="8" s="1"/>
  <c r="E45" i="8"/>
  <c r="AQ43" i="8"/>
  <c r="F43" i="8"/>
  <c r="F42" i="8" s="1"/>
  <c r="E43" i="8"/>
  <c r="E42" i="8" s="1"/>
  <c r="AQ40" i="8"/>
  <c r="G41" i="8"/>
  <c r="F40" i="8"/>
  <c r="E40" i="8"/>
  <c r="AQ38" i="8"/>
  <c r="E39" i="8"/>
  <c r="AR39" i="8" s="1"/>
  <c r="F38" i="8"/>
  <c r="F37" i="8" s="1"/>
  <c r="E38" i="8"/>
  <c r="F29" i="8"/>
  <c r="F28" i="8" s="1"/>
  <c r="F27" i="8" s="1"/>
  <c r="F26" i="8" s="1"/>
  <c r="G29" i="8"/>
  <c r="G28" i="8" s="1"/>
  <c r="G27" i="8" s="1"/>
  <c r="G26" i="8" s="1"/>
  <c r="H29" i="8"/>
  <c r="H28" i="8" s="1"/>
  <c r="H27" i="8" s="1"/>
  <c r="H26" i="8" s="1"/>
  <c r="I29" i="8"/>
  <c r="I28" i="8" s="1"/>
  <c r="I27" i="8" s="1"/>
  <c r="I26" i="8" s="1"/>
  <c r="J29" i="8"/>
  <c r="J28" i="8" s="1"/>
  <c r="J27" i="8" s="1"/>
  <c r="J26" i="8" s="1"/>
  <c r="K29" i="8"/>
  <c r="K28" i="8" s="1"/>
  <c r="K27" i="8" s="1"/>
  <c r="K26" i="8" s="1"/>
  <c r="L29" i="8"/>
  <c r="L28" i="8" s="1"/>
  <c r="L27" i="8" s="1"/>
  <c r="L26" i="8" s="1"/>
  <c r="M29" i="8"/>
  <c r="M28" i="8" s="1"/>
  <c r="M27" i="8" s="1"/>
  <c r="M26" i="8" s="1"/>
  <c r="N29" i="8"/>
  <c r="N28" i="8" s="1"/>
  <c r="N27" i="8" s="1"/>
  <c r="N26" i="8" s="1"/>
  <c r="O29" i="8"/>
  <c r="O28" i="8" s="1"/>
  <c r="O27" i="8" s="1"/>
  <c r="O26" i="8" s="1"/>
  <c r="P29" i="8"/>
  <c r="P28" i="8" s="1"/>
  <c r="P27" i="8" s="1"/>
  <c r="P26" i="8" s="1"/>
  <c r="Q29" i="8"/>
  <c r="Q28" i="8" s="1"/>
  <c r="Q27" i="8" s="1"/>
  <c r="Q26" i="8" s="1"/>
  <c r="R29" i="8"/>
  <c r="R28" i="8" s="1"/>
  <c r="R27" i="8" s="1"/>
  <c r="R26" i="8" s="1"/>
  <c r="S29" i="8"/>
  <c r="S28" i="8" s="1"/>
  <c r="S27" i="8" s="1"/>
  <c r="S26" i="8" s="1"/>
  <c r="T29" i="8"/>
  <c r="T28" i="8" s="1"/>
  <c r="T27" i="8" s="1"/>
  <c r="T26" i="8" s="1"/>
  <c r="U29" i="8"/>
  <c r="U28" i="8" s="1"/>
  <c r="U27" i="8" s="1"/>
  <c r="U26" i="8" s="1"/>
  <c r="V29" i="8"/>
  <c r="V28" i="8" s="1"/>
  <c r="V27" i="8" s="1"/>
  <c r="V26" i="8" s="1"/>
  <c r="W29" i="8"/>
  <c r="W28" i="8" s="1"/>
  <c r="W27" i="8" s="1"/>
  <c r="W26" i="8" s="1"/>
  <c r="X29" i="8"/>
  <c r="X28" i="8" s="1"/>
  <c r="X27" i="8" s="1"/>
  <c r="X26" i="8" s="1"/>
  <c r="Y29" i="8"/>
  <c r="Y28" i="8" s="1"/>
  <c r="Y27" i="8" s="1"/>
  <c r="Y26" i="8" s="1"/>
  <c r="Z29" i="8"/>
  <c r="Z28" i="8" s="1"/>
  <c r="Z27" i="8" s="1"/>
  <c r="Z26" i="8" s="1"/>
  <c r="AA29" i="8"/>
  <c r="AA28" i="8" s="1"/>
  <c r="AA27" i="8" s="1"/>
  <c r="AA26" i="8" s="1"/>
  <c r="AB29" i="8"/>
  <c r="AB28" i="8" s="1"/>
  <c r="AB27" i="8" s="1"/>
  <c r="AB26" i="8" s="1"/>
  <c r="AC29" i="8"/>
  <c r="AC28" i="8" s="1"/>
  <c r="AC27" i="8" s="1"/>
  <c r="AC26" i="8" s="1"/>
  <c r="AD29" i="8"/>
  <c r="AD28" i="8" s="1"/>
  <c r="AD27" i="8" s="1"/>
  <c r="AD26" i="8" s="1"/>
  <c r="AE29" i="8"/>
  <c r="AE28" i="8" s="1"/>
  <c r="AE27" i="8" s="1"/>
  <c r="AE26" i="8" s="1"/>
  <c r="AF29" i="8"/>
  <c r="AF28" i="8" s="1"/>
  <c r="AF27" i="8" s="1"/>
  <c r="AF26" i="8" s="1"/>
  <c r="AG29" i="8"/>
  <c r="AG28" i="8" s="1"/>
  <c r="AG27" i="8" s="1"/>
  <c r="AG26" i="8" s="1"/>
  <c r="AH29" i="8"/>
  <c r="AH28" i="8" s="1"/>
  <c r="AH27" i="8" s="1"/>
  <c r="AH26" i="8" s="1"/>
  <c r="AI29" i="8"/>
  <c r="AI28" i="8" s="1"/>
  <c r="AI27" i="8" s="1"/>
  <c r="AI26" i="8" s="1"/>
  <c r="AJ29" i="8"/>
  <c r="AJ28" i="8" s="1"/>
  <c r="AJ27" i="8" s="1"/>
  <c r="AJ26" i="8" s="1"/>
  <c r="AK29" i="8"/>
  <c r="AK28" i="8" s="1"/>
  <c r="AK27" i="8" s="1"/>
  <c r="AK26" i="8" s="1"/>
  <c r="AL29" i="8"/>
  <c r="AL28" i="8" s="1"/>
  <c r="AL27" i="8" s="1"/>
  <c r="AL26" i="8" s="1"/>
  <c r="AM29" i="8"/>
  <c r="AM28" i="8" s="1"/>
  <c r="AM27" i="8" s="1"/>
  <c r="AM26" i="8" s="1"/>
  <c r="AN29" i="8"/>
  <c r="AN28" i="8" s="1"/>
  <c r="AN27" i="8" s="1"/>
  <c r="AN26" i="8" s="1"/>
  <c r="AO29" i="8"/>
  <c r="AO28" i="8" s="1"/>
  <c r="AO27" i="8" s="1"/>
  <c r="AO26" i="8" s="1"/>
  <c r="AP29" i="8"/>
  <c r="AP28" i="8" s="1"/>
  <c r="AP27" i="8" s="1"/>
  <c r="AP26" i="8" s="1"/>
  <c r="AQ29" i="8"/>
  <c r="E29" i="8"/>
  <c r="E28" i="8" s="1"/>
  <c r="E27" i="8" s="1"/>
  <c r="E26" i="8" s="1"/>
  <c r="AQ507" i="8"/>
  <c r="AP507" i="8"/>
  <c r="AP506" i="8" s="1"/>
  <c r="AP505" i="8" s="1"/>
  <c r="AP504" i="8" s="1"/>
  <c r="AP503" i="8" s="1"/>
  <c r="AP502" i="8" s="1"/>
  <c r="AO507" i="8"/>
  <c r="AO506" i="8" s="1"/>
  <c r="AO505" i="8" s="1"/>
  <c r="AO504" i="8" s="1"/>
  <c r="AO503" i="8" s="1"/>
  <c r="AO502" i="8" s="1"/>
  <c r="AN507" i="8"/>
  <c r="AN506" i="8" s="1"/>
  <c r="AN505" i="8" s="1"/>
  <c r="AN504" i="8" s="1"/>
  <c r="AN503" i="8" s="1"/>
  <c r="AN502" i="8" s="1"/>
  <c r="AM507" i="8"/>
  <c r="AM506" i="8" s="1"/>
  <c r="AM505" i="8" s="1"/>
  <c r="AM504" i="8" s="1"/>
  <c r="AM503" i="8" s="1"/>
  <c r="AM502" i="8" s="1"/>
  <c r="AL507" i="8"/>
  <c r="AL506" i="8" s="1"/>
  <c r="AL505" i="8" s="1"/>
  <c r="AL504" i="8" s="1"/>
  <c r="AL503" i="8" s="1"/>
  <c r="AL502" i="8" s="1"/>
  <c r="AK507" i="8"/>
  <c r="AK506" i="8" s="1"/>
  <c r="AK505" i="8" s="1"/>
  <c r="AK504" i="8" s="1"/>
  <c r="AK503" i="8" s="1"/>
  <c r="AK502" i="8" s="1"/>
  <c r="AJ507" i="8"/>
  <c r="AJ506" i="8" s="1"/>
  <c r="AJ505" i="8" s="1"/>
  <c r="AJ504" i="8" s="1"/>
  <c r="AJ503" i="8" s="1"/>
  <c r="AJ502" i="8" s="1"/>
  <c r="AI507" i="8"/>
  <c r="AI506" i="8" s="1"/>
  <c r="AI505" i="8" s="1"/>
  <c r="AI504" i="8" s="1"/>
  <c r="AI503" i="8" s="1"/>
  <c r="AI502" i="8" s="1"/>
  <c r="AH507" i="8"/>
  <c r="AH506" i="8" s="1"/>
  <c r="AH505" i="8" s="1"/>
  <c r="AH504" i="8" s="1"/>
  <c r="AH503" i="8" s="1"/>
  <c r="AH502" i="8" s="1"/>
  <c r="AG507" i="8"/>
  <c r="AG506" i="8" s="1"/>
  <c r="AG505" i="8" s="1"/>
  <c r="AG504" i="8" s="1"/>
  <c r="AG503" i="8" s="1"/>
  <c r="AG502" i="8" s="1"/>
  <c r="AF507" i="8"/>
  <c r="AF506" i="8" s="1"/>
  <c r="AF505" i="8" s="1"/>
  <c r="AF504" i="8" s="1"/>
  <c r="AF503" i="8" s="1"/>
  <c r="AF502" i="8" s="1"/>
  <c r="AE507" i="8"/>
  <c r="AE506" i="8" s="1"/>
  <c r="AE505" i="8" s="1"/>
  <c r="AE504" i="8" s="1"/>
  <c r="AE503" i="8" s="1"/>
  <c r="AE502" i="8" s="1"/>
  <c r="AD507" i="8"/>
  <c r="AD506" i="8" s="1"/>
  <c r="AD505" i="8" s="1"/>
  <c r="AD504" i="8" s="1"/>
  <c r="AD503" i="8" s="1"/>
  <c r="AD502" i="8" s="1"/>
  <c r="AC507" i="8"/>
  <c r="AC506" i="8" s="1"/>
  <c r="AC505" i="8" s="1"/>
  <c r="AC504" i="8" s="1"/>
  <c r="AC503" i="8" s="1"/>
  <c r="AC502" i="8" s="1"/>
  <c r="AB507" i="8"/>
  <c r="AB506" i="8" s="1"/>
  <c r="AB505" i="8" s="1"/>
  <c r="AB504" i="8" s="1"/>
  <c r="AB503" i="8" s="1"/>
  <c r="AB502" i="8" s="1"/>
  <c r="AA507" i="8"/>
  <c r="AA506" i="8" s="1"/>
  <c r="AA505" i="8" s="1"/>
  <c r="AA504" i="8" s="1"/>
  <c r="AA503" i="8" s="1"/>
  <c r="AA502" i="8" s="1"/>
  <c r="Z507" i="8"/>
  <c r="Z506" i="8" s="1"/>
  <c r="Z505" i="8" s="1"/>
  <c r="Z504" i="8" s="1"/>
  <c r="Z503" i="8" s="1"/>
  <c r="Z502" i="8" s="1"/>
  <c r="Y507" i="8"/>
  <c r="Y506" i="8" s="1"/>
  <c r="Y505" i="8" s="1"/>
  <c r="Y504" i="8" s="1"/>
  <c r="Y503" i="8" s="1"/>
  <c r="Y502" i="8" s="1"/>
  <c r="X507" i="8"/>
  <c r="X506" i="8" s="1"/>
  <c r="X505" i="8" s="1"/>
  <c r="X504" i="8" s="1"/>
  <c r="X503" i="8" s="1"/>
  <c r="X502" i="8" s="1"/>
  <c r="W507" i="8"/>
  <c r="W506" i="8" s="1"/>
  <c r="W505" i="8" s="1"/>
  <c r="W504" i="8" s="1"/>
  <c r="W503" i="8" s="1"/>
  <c r="W502" i="8" s="1"/>
  <c r="V507" i="8"/>
  <c r="V506" i="8" s="1"/>
  <c r="V505" i="8" s="1"/>
  <c r="V504" i="8" s="1"/>
  <c r="V503" i="8" s="1"/>
  <c r="V502" i="8" s="1"/>
  <c r="U507" i="8"/>
  <c r="U506" i="8" s="1"/>
  <c r="U505" i="8" s="1"/>
  <c r="U504" i="8" s="1"/>
  <c r="U503" i="8" s="1"/>
  <c r="U502" i="8" s="1"/>
  <c r="T507" i="8"/>
  <c r="T506" i="8" s="1"/>
  <c r="T505" i="8" s="1"/>
  <c r="T504" i="8" s="1"/>
  <c r="T503" i="8" s="1"/>
  <c r="T502" i="8" s="1"/>
  <c r="S507" i="8"/>
  <c r="S506" i="8" s="1"/>
  <c r="S505" i="8" s="1"/>
  <c r="S504" i="8" s="1"/>
  <c r="S503" i="8" s="1"/>
  <c r="S502" i="8" s="1"/>
  <c r="R507" i="8"/>
  <c r="R506" i="8" s="1"/>
  <c r="R505" i="8" s="1"/>
  <c r="R504" i="8" s="1"/>
  <c r="R503" i="8" s="1"/>
  <c r="R502" i="8" s="1"/>
  <c r="Q507" i="8"/>
  <c r="Q506" i="8" s="1"/>
  <c r="Q505" i="8" s="1"/>
  <c r="Q504" i="8" s="1"/>
  <c r="Q503" i="8" s="1"/>
  <c r="Q502" i="8" s="1"/>
  <c r="P507" i="8"/>
  <c r="P506" i="8" s="1"/>
  <c r="P505" i="8" s="1"/>
  <c r="P504" i="8" s="1"/>
  <c r="P503" i="8" s="1"/>
  <c r="P502" i="8" s="1"/>
  <c r="O507" i="8"/>
  <c r="O506" i="8" s="1"/>
  <c r="O505" i="8" s="1"/>
  <c r="O504" i="8" s="1"/>
  <c r="O503" i="8" s="1"/>
  <c r="O502" i="8" s="1"/>
  <c r="N507" i="8"/>
  <c r="N506" i="8" s="1"/>
  <c r="N505" i="8" s="1"/>
  <c r="N504" i="8" s="1"/>
  <c r="N503" i="8" s="1"/>
  <c r="N502" i="8" s="1"/>
  <c r="M507" i="8"/>
  <c r="M506" i="8" s="1"/>
  <c r="M505" i="8" s="1"/>
  <c r="M504" i="8" s="1"/>
  <c r="M503" i="8" s="1"/>
  <c r="M502" i="8" s="1"/>
  <c r="L507" i="8"/>
  <c r="L506" i="8" s="1"/>
  <c r="L505" i="8" s="1"/>
  <c r="L504" i="8" s="1"/>
  <c r="L503" i="8" s="1"/>
  <c r="L502" i="8" s="1"/>
  <c r="K507" i="8"/>
  <c r="K506" i="8" s="1"/>
  <c r="K505" i="8" s="1"/>
  <c r="K504" i="8" s="1"/>
  <c r="K503" i="8" s="1"/>
  <c r="K502" i="8" s="1"/>
  <c r="J507" i="8"/>
  <c r="J506" i="8" s="1"/>
  <c r="J505" i="8" s="1"/>
  <c r="J504" i="8" s="1"/>
  <c r="J503" i="8" s="1"/>
  <c r="J502" i="8" s="1"/>
  <c r="I507" i="8"/>
  <c r="I506" i="8" s="1"/>
  <c r="I505" i="8" s="1"/>
  <c r="I504" i="8" s="1"/>
  <c r="I503" i="8" s="1"/>
  <c r="I502" i="8" s="1"/>
  <c r="H507" i="8"/>
  <c r="H506" i="8" s="1"/>
  <c r="H505" i="8" s="1"/>
  <c r="H504" i="8" s="1"/>
  <c r="H503" i="8" s="1"/>
  <c r="H502" i="8" s="1"/>
  <c r="G507" i="8"/>
  <c r="G506" i="8" s="1"/>
  <c r="G505" i="8" s="1"/>
  <c r="G504" i="8" s="1"/>
  <c r="G503" i="8" s="1"/>
  <c r="G502" i="8" s="1"/>
  <c r="F507" i="8"/>
  <c r="F506" i="8" s="1"/>
  <c r="F505" i="8" s="1"/>
  <c r="F504" i="8" s="1"/>
  <c r="F503" i="8" s="1"/>
  <c r="F502" i="8" s="1"/>
  <c r="E507" i="8"/>
  <c r="E506" i="8" s="1"/>
  <c r="E505" i="8" s="1"/>
  <c r="E504" i="8" s="1"/>
  <c r="AQ494" i="8"/>
  <c r="AP494" i="8"/>
  <c r="AP493" i="8" s="1"/>
  <c r="AO494" i="8"/>
  <c r="AO493" i="8" s="1"/>
  <c r="AN494" i="8"/>
  <c r="AM494" i="8"/>
  <c r="AM493" i="8" s="1"/>
  <c r="AL494" i="8"/>
  <c r="AL493" i="8" s="1"/>
  <c r="AK494" i="8"/>
  <c r="AK493" i="8" s="1"/>
  <c r="AJ494" i="8"/>
  <c r="AJ493" i="8" s="1"/>
  <c r="AI494" i="8"/>
  <c r="AI493" i="8" s="1"/>
  <c r="AH494" i="8"/>
  <c r="AH493" i="8" s="1"/>
  <c r="AG494" i="8"/>
  <c r="AG493" i="8" s="1"/>
  <c r="AF494" i="8"/>
  <c r="AF493" i="8" s="1"/>
  <c r="AE494" i="8"/>
  <c r="AE493" i="8" s="1"/>
  <c r="AD494" i="8"/>
  <c r="AD493" i="8" s="1"/>
  <c r="AC494" i="8"/>
  <c r="AC493" i="8" s="1"/>
  <c r="AB494" i="8"/>
  <c r="AB493" i="8" s="1"/>
  <c r="AA494" i="8"/>
  <c r="AA493" i="8" s="1"/>
  <c r="Z494" i="8"/>
  <c r="Z493" i="8" s="1"/>
  <c r="Y494" i="8"/>
  <c r="Y493" i="8" s="1"/>
  <c r="X494" i="8"/>
  <c r="X493" i="8" s="1"/>
  <c r="W494" i="8"/>
  <c r="W493" i="8" s="1"/>
  <c r="V494" i="8"/>
  <c r="V493" i="8" s="1"/>
  <c r="U494" i="8"/>
  <c r="U493" i="8" s="1"/>
  <c r="T494" i="8"/>
  <c r="T493" i="8" s="1"/>
  <c r="S494" i="8"/>
  <c r="S493" i="8" s="1"/>
  <c r="R494" i="8"/>
  <c r="R493" i="8" s="1"/>
  <c r="Q494" i="8"/>
  <c r="Q493" i="8" s="1"/>
  <c r="P494" i="8"/>
  <c r="P493" i="8" s="1"/>
  <c r="O494" i="8"/>
  <c r="O493" i="8" s="1"/>
  <c r="N494" i="8"/>
  <c r="N493" i="8" s="1"/>
  <c r="M494" i="8"/>
  <c r="M493" i="8" s="1"/>
  <c r="L494" i="8"/>
  <c r="L493" i="8" s="1"/>
  <c r="K494" i="8"/>
  <c r="K493" i="8" s="1"/>
  <c r="J494" i="8"/>
  <c r="J493" i="8" s="1"/>
  <c r="I494" i="8"/>
  <c r="I493" i="8" s="1"/>
  <c r="H494" i="8"/>
  <c r="H493" i="8" s="1"/>
  <c r="G494" i="8"/>
  <c r="G493" i="8" s="1"/>
  <c r="F494" i="8"/>
  <c r="F493" i="8" s="1"/>
  <c r="E494" i="8"/>
  <c r="E493" i="8" s="1"/>
  <c r="AN493" i="8"/>
  <c r="AQ491" i="8"/>
  <c r="AP491" i="8"/>
  <c r="AO491" i="8"/>
  <c r="AN491" i="8"/>
  <c r="AM491" i="8"/>
  <c r="AL491" i="8"/>
  <c r="AK491" i="8"/>
  <c r="AJ491" i="8"/>
  <c r="AI491" i="8"/>
  <c r="AH491" i="8"/>
  <c r="AG491" i="8"/>
  <c r="AF491" i="8"/>
  <c r="AE491" i="8"/>
  <c r="AD491" i="8"/>
  <c r="AC491" i="8"/>
  <c r="AB491" i="8"/>
  <c r="AA491" i="8"/>
  <c r="Z491" i="8"/>
  <c r="Y491" i="8"/>
  <c r="X491" i="8"/>
  <c r="W491" i="8"/>
  <c r="V491" i="8"/>
  <c r="U491" i="8"/>
  <c r="T491" i="8"/>
  <c r="S491" i="8"/>
  <c r="R491" i="8"/>
  <c r="Q491" i="8"/>
  <c r="P491" i="8"/>
  <c r="O491" i="8"/>
  <c r="N491" i="8"/>
  <c r="M491" i="8"/>
  <c r="L491" i="8"/>
  <c r="K491" i="8"/>
  <c r="J491" i="8"/>
  <c r="I491" i="8"/>
  <c r="H491" i="8"/>
  <c r="G491" i="8"/>
  <c r="F491" i="8"/>
  <c r="E491" i="8"/>
  <c r="AQ489" i="8"/>
  <c r="AP489" i="8"/>
  <c r="AO489" i="8"/>
  <c r="AO488" i="8" s="1"/>
  <c r="AN489" i="8"/>
  <c r="AM489" i="8"/>
  <c r="AL489" i="8"/>
  <c r="AK489" i="8"/>
  <c r="AK488" i="8" s="1"/>
  <c r="AJ489" i="8"/>
  <c r="AJ488" i="8" s="1"/>
  <c r="AI489" i="8"/>
  <c r="AH489" i="8"/>
  <c r="AG489" i="8"/>
  <c r="AG488" i="8" s="1"/>
  <c r="AF489" i="8"/>
  <c r="AF488" i="8" s="1"/>
  <c r="AE489" i="8"/>
  <c r="AD489" i="8"/>
  <c r="AC489" i="8"/>
  <c r="AC488" i="8" s="1"/>
  <c r="AB489" i="8"/>
  <c r="AB488" i="8" s="1"/>
  <c r="AA489" i="8"/>
  <c r="Z489" i="8"/>
  <c r="Y489" i="8"/>
  <c r="Y488" i="8" s="1"/>
  <c r="X489" i="8"/>
  <c r="X488" i="8" s="1"/>
  <c r="W489" i="8"/>
  <c r="V489" i="8"/>
  <c r="U489" i="8"/>
  <c r="U488" i="8" s="1"/>
  <c r="T489" i="8"/>
  <c r="T488" i="8" s="1"/>
  <c r="S489" i="8"/>
  <c r="R489" i="8"/>
  <c r="Q489" i="8"/>
  <c r="Q488" i="8" s="1"/>
  <c r="P489" i="8"/>
  <c r="P488" i="8" s="1"/>
  <c r="O489" i="8"/>
  <c r="N489" i="8"/>
  <c r="M489" i="8"/>
  <c r="M488" i="8" s="1"/>
  <c r="L489" i="8"/>
  <c r="L488" i="8" s="1"/>
  <c r="K489" i="8"/>
  <c r="J489" i="8"/>
  <c r="I489" i="8"/>
  <c r="I488" i="8" s="1"/>
  <c r="H489" i="8"/>
  <c r="H488" i="8" s="1"/>
  <c r="G489" i="8"/>
  <c r="F489" i="8"/>
  <c r="E489" i="8"/>
  <c r="E488" i="8" s="1"/>
  <c r="AN488" i="8"/>
  <c r="AQ485" i="8"/>
  <c r="AP485" i="8"/>
  <c r="AP484" i="8" s="1"/>
  <c r="AO485" i="8"/>
  <c r="AO484" i="8" s="1"/>
  <c r="AN485" i="8"/>
  <c r="AM485" i="8"/>
  <c r="AM484" i="8" s="1"/>
  <c r="AL485" i="8"/>
  <c r="AL484" i="8" s="1"/>
  <c r="AK485" i="8"/>
  <c r="AK484" i="8" s="1"/>
  <c r="AJ485" i="8"/>
  <c r="AJ484" i="8" s="1"/>
  <c r="AI485" i="8"/>
  <c r="AI484" i="8" s="1"/>
  <c r="AH485" i="8"/>
  <c r="AH484" i="8" s="1"/>
  <c r="AG485" i="8"/>
  <c r="AG484" i="8" s="1"/>
  <c r="AF485" i="8"/>
  <c r="AF484" i="8" s="1"/>
  <c r="AE485" i="8"/>
  <c r="AE484" i="8" s="1"/>
  <c r="AD485" i="8"/>
  <c r="AD484" i="8" s="1"/>
  <c r="AC485" i="8"/>
  <c r="AC484" i="8" s="1"/>
  <c r="AB485" i="8"/>
  <c r="AB484" i="8" s="1"/>
  <c r="AA485" i="8"/>
  <c r="AA484" i="8" s="1"/>
  <c r="Z485" i="8"/>
  <c r="Z484" i="8" s="1"/>
  <c r="Y485" i="8"/>
  <c r="Y484" i="8" s="1"/>
  <c r="X485" i="8"/>
  <c r="X484" i="8" s="1"/>
  <c r="W485" i="8"/>
  <c r="W484" i="8" s="1"/>
  <c r="V485" i="8"/>
  <c r="V484" i="8" s="1"/>
  <c r="U485" i="8"/>
  <c r="U484" i="8" s="1"/>
  <c r="T485" i="8"/>
  <c r="T484" i="8" s="1"/>
  <c r="S485" i="8"/>
  <c r="S484" i="8" s="1"/>
  <c r="R485" i="8"/>
  <c r="R484" i="8" s="1"/>
  <c r="Q485" i="8"/>
  <c r="Q484" i="8" s="1"/>
  <c r="P485" i="8"/>
  <c r="P484" i="8" s="1"/>
  <c r="O485" i="8"/>
  <c r="O484" i="8" s="1"/>
  <c r="N485" i="8"/>
  <c r="N484" i="8" s="1"/>
  <c r="M485" i="8"/>
  <c r="M484" i="8" s="1"/>
  <c r="L485" i="8"/>
  <c r="L484" i="8" s="1"/>
  <c r="K485" i="8"/>
  <c r="K484" i="8" s="1"/>
  <c r="J485" i="8"/>
  <c r="J484" i="8" s="1"/>
  <c r="I485" i="8"/>
  <c r="I484" i="8" s="1"/>
  <c r="H485" i="8"/>
  <c r="H484" i="8" s="1"/>
  <c r="G485" i="8"/>
  <c r="G484" i="8" s="1"/>
  <c r="F485" i="8"/>
  <c r="F484" i="8" s="1"/>
  <c r="E485" i="8"/>
  <c r="AN484" i="8"/>
  <c r="AQ482" i="8"/>
  <c r="AP482" i="8"/>
  <c r="AO482" i="8"/>
  <c r="AN482" i="8"/>
  <c r="AM482" i="8"/>
  <c r="AL482" i="8"/>
  <c r="AK482" i="8"/>
  <c r="AJ482" i="8"/>
  <c r="AI482" i="8"/>
  <c r="AH482" i="8"/>
  <c r="AG482" i="8"/>
  <c r="AF482" i="8"/>
  <c r="AE482" i="8"/>
  <c r="AD482" i="8"/>
  <c r="AC482" i="8"/>
  <c r="AB482" i="8"/>
  <c r="AA482" i="8"/>
  <c r="Z482" i="8"/>
  <c r="Y482" i="8"/>
  <c r="X482" i="8"/>
  <c r="W482" i="8"/>
  <c r="V482" i="8"/>
  <c r="U482" i="8"/>
  <c r="T482" i="8"/>
  <c r="S482" i="8"/>
  <c r="R482" i="8"/>
  <c r="Q482" i="8"/>
  <c r="P482" i="8"/>
  <c r="O482" i="8"/>
  <c r="N482" i="8"/>
  <c r="M482" i="8"/>
  <c r="L482" i="8"/>
  <c r="K482" i="8"/>
  <c r="J482" i="8"/>
  <c r="I482" i="8"/>
  <c r="H482" i="8"/>
  <c r="G482" i="8"/>
  <c r="F482" i="8"/>
  <c r="E482" i="8"/>
  <c r="AQ480" i="8"/>
  <c r="AP480" i="8"/>
  <c r="AO480" i="8"/>
  <c r="AN480" i="8"/>
  <c r="AN479" i="8" s="1"/>
  <c r="AM480" i="8"/>
  <c r="AM479" i="8" s="1"/>
  <c r="AL480" i="8"/>
  <c r="AK480" i="8"/>
  <c r="AJ480" i="8"/>
  <c r="AJ479" i="8" s="1"/>
  <c r="AI480" i="8"/>
  <c r="AI479" i="8" s="1"/>
  <c r="AH480" i="8"/>
  <c r="AG480" i="8"/>
  <c r="AF480" i="8"/>
  <c r="AF479" i="8" s="1"/>
  <c r="AE480" i="8"/>
  <c r="AE479" i="8" s="1"/>
  <c r="AD480" i="8"/>
  <c r="AC480" i="8"/>
  <c r="AB480" i="8"/>
  <c r="AB479" i="8" s="1"/>
  <c r="AA480" i="8"/>
  <c r="AA479" i="8" s="1"/>
  <c r="Z480" i="8"/>
  <c r="Y480" i="8"/>
  <c r="X480" i="8"/>
  <c r="X479" i="8" s="1"/>
  <c r="W480" i="8"/>
  <c r="W479" i="8" s="1"/>
  <c r="V480" i="8"/>
  <c r="U480" i="8"/>
  <c r="T480" i="8"/>
  <c r="T479" i="8" s="1"/>
  <c r="S480" i="8"/>
  <c r="S479" i="8" s="1"/>
  <c r="R480" i="8"/>
  <c r="Q480" i="8"/>
  <c r="P480" i="8"/>
  <c r="P479" i="8" s="1"/>
  <c r="O480" i="8"/>
  <c r="O479" i="8" s="1"/>
  <c r="N480" i="8"/>
  <c r="M480" i="8"/>
  <c r="L480" i="8"/>
  <c r="L479" i="8" s="1"/>
  <c r="K480" i="8"/>
  <c r="K479" i="8" s="1"/>
  <c r="J480" i="8"/>
  <c r="I480" i="8"/>
  <c r="H480" i="8"/>
  <c r="H479" i="8" s="1"/>
  <c r="G480" i="8"/>
  <c r="G479" i="8" s="1"/>
  <c r="F480" i="8"/>
  <c r="E480" i="8"/>
  <c r="AQ476" i="8"/>
  <c r="AP476" i="8"/>
  <c r="AP475" i="8" s="1"/>
  <c r="AO476" i="8"/>
  <c r="AO475" i="8" s="1"/>
  <c r="AN476" i="8"/>
  <c r="AN475" i="8" s="1"/>
  <c r="AM476" i="8"/>
  <c r="AM475" i="8" s="1"/>
  <c r="AL476" i="8"/>
  <c r="AL475" i="8" s="1"/>
  <c r="AK476" i="8"/>
  <c r="AK475" i="8" s="1"/>
  <c r="AJ476" i="8"/>
  <c r="AJ475" i="8" s="1"/>
  <c r="AI476" i="8"/>
  <c r="AI475" i="8" s="1"/>
  <c r="AH476" i="8"/>
  <c r="AH475" i="8" s="1"/>
  <c r="AG476" i="8"/>
  <c r="AG475" i="8" s="1"/>
  <c r="AF476" i="8"/>
  <c r="AE476" i="8"/>
  <c r="AE475" i="8" s="1"/>
  <c r="AD476" i="8"/>
  <c r="AD475" i="8" s="1"/>
  <c r="AC476" i="8"/>
  <c r="AC475" i="8" s="1"/>
  <c r="AB476" i="8"/>
  <c r="AB475" i="8" s="1"/>
  <c r="AA476" i="8"/>
  <c r="AA475" i="8" s="1"/>
  <c r="Z476" i="8"/>
  <c r="Z475" i="8" s="1"/>
  <c r="Y476" i="8"/>
  <c r="Y475" i="8" s="1"/>
  <c r="X476" i="8"/>
  <c r="X475" i="8" s="1"/>
  <c r="W476" i="8"/>
  <c r="W475" i="8" s="1"/>
  <c r="V476" i="8"/>
  <c r="V475" i="8" s="1"/>
  <c r="U476" i="8"/>
  <c r="U475" i="8" s="1"/>
  <c r="T476" i="8"/>
  <c r="T475" i="8" s="1"/>
  <c r="S476" i="8"/>
  <c r="S475" i="8" s="1"/>
  <c r="R476" i="8"/>
  <c r="R475" i="8" s="1"/>
  <c r="Q476" i="8"/>
  <c r="Q475" i="8" s="1"/>
  <c r="P476" i="8"/>
  <c r="P475" i="8" s="1"/>
  <c r="O476" i="8"/>
  <c r="O475" i="8" s="1"/>
  <c r="N476" i="8"/>
  <c r="N475" i="8" s="1"/>
  <c r="M476" i="8"/>
  <c r="M475" i="8" s="1"/>
  <c r="L476" i="8"/>
  <c r="L475" i="8" s="1"/>
  <c r="K476" i="8"/>
  <c r="K475" i="8" s="1"/>
  <c r="J476" i="8"/>
  <c r="J475" i="8" s="1"/>
  <c r="I476" i="8"/>
  <c r="I475" i="8" s="1"/>
  <c r="H476" i="8"/>
  <c r="H475" i="8" s="1"/>
  <c r="G476" i="8"/>
  <c r="G475" i="8" s="1"/>
  <c r="F476" i="8"/>
  <c r="F475" i="8" s="1"/>
  <c r="E476" i="8"/>
  <c r="AF475" i="8"/>
  <c r="AQ473" i="8"/>
  <c r="AP473" i="8"/>
  <c r="AP472" i="8" s="1"/>
  <c r="AO473" i="8"/>
  <c r="AO472" i="8" s="1"/>
  <c r="AO468" i="8" s="1"/>
  <c r="AN473" i="8"/>
  <c r="AN472" i="8" s="1"/>
  <c r="AM473" i="8"/>
  <c r="AM472" i="8" s="1"/>
  <c r="AM468" i="8" s="1"/>
  <c r="AL473" i="8"/>
  <c r="AL472" i="8" s="1"/>
  <c r="AK473" i="8"/>
  <c r="AK472" i="8" s="1"/>
  <c r="AK468" i="8" s="1"/>
  <c r="AJ473" i="8"/>
  <c r="AJ472" i="8" s="1"/>
  <c r="AI473" i="8"/>
  <c r="AI472" i="8" s="1"/>
  <c r="AI468" i="8" s="1"/>
  <c r="AH473" i="8"/>
  <c r="AH472" i="8" s="1"/>
  <c r="AG473" i="8"/>
  <c r="AG472" i="8" s="1"/>
  <c r="AG468" i="8" s="1"/>
  <c r="AF473" i="8"/>
  <c r="AF472" i="8" s="1"/>
  <c r="AE473" i="8"/>
  <c r="AE472" i="8" s="1"/>
  <c r="AE468" i="8" s="1"/>
  <c r="AD473" i="8"/>
  <c r="AD472" i="8" s="1"/>
  <c r="AC473" i="8"/>
  <c r="AC472" i="8" s="1"/>
  <c r="AC468" i="8" s="1"/>
  <c r="AB473" i="8"/>
  <c r="AB472" i="8" s="1"/>
  <c r="AA473" i="8"/>
  <c r="AA472" i="8" s="1"/>
  <c r="AA468" i="8" s="1"/>
  <c r="Z473" i="8"/>
  <c r="Z472" i="8" s="1"/>
  <c r="Y473" i="8"/>
  <c r="Y472" i="8" s="1"/>
  <c r="Y468" i="8" s="1"/>
  <c r="X473" i="8"/>
  <c r="X472" i="8" s="1"/>
  <c r="W473" i="8"/>
  <c r="W472" i="8" s="1"/>
  <c r="W468" i="8" s="1"/>
  <c r="V473" i="8"/>
  <c r="V472" i="8" s="1"/>
  <c r="U473" i="8"/>
  <c r="U472" i="8" s="1"/>
  <c r="U468" i="8" s="1"/>
  <c r="T473" i="8"/>
  <c r="T472" i="8" s="1"/>
  <c r="S473" i="8"/>
  <c r="S472" i="8" s="1"/>
  <c r="S468" i="8" s="1"/>
  <c r="R473" i="8"/>
  <c r="R472" i="8" s="1"/>
  <c r="Q473" i="8"/>
  <c r="Q472" i="8" s="1"/>
  <c r="Q468" i="8" s="1"/>
  <c r="P473" i="8"/>
  <c r="P472" i="8" s="1"/>
  <c r="O473" i="8"/>
  <c r="O472" i="8" s="1"/>
  <c r="O468" i="8" s="1"/>
  <c r="N473" i="8"/>
  <c r="N472" i="8" s="1"/>
  <c r="M473" i="8"/>
  <c r="M472" i="8" s="1"/>
  <c r="M468" i="8" s="1"/>
  <c r="L473" i="8"/>
  <c r="L472" i="8" s="1"/>
  <c r="K473" i="8"/>
  <c r="K472" i="8" s="1"/>
  <c r="K468" i="8" s="1"/>
  <c r="J473" i="8"/>
  <c r="J472" i="8" s="1"/>
  <c r="I473" i="8"/>
  <c r="I472" i="8" s="1"/>
  <c r="I468" i="8" s="1"/>
  <c r="H473" i="8"/>
  <c r="H472" i="8" s="1"/>
  <c r="G473" i="8"/>
  <c r="G472" i="8" s="1"/>
  <c r="G468" i="8" s="1"/>
  <c r="F473" i="8"/>
  <c r="F472" i="8" s="1"/>
  <c r="E473" i="8"/>
  <c r="E472" i="8" s="1"/>
  <c r="AQ463" i="8"/>
  <c r="AP463" i="8"/>
  <c r="AP462" i="8" s="1"/>
  <c r="AP461" i="8" s="1"/>
  <c r="AO463" i="8"/>
  <c r="AO462" i="8" s="1"/>
  <c r="AO461" i="8" s="1"/>
  <c r="AN463" i="8"/>
  <c r="AM463" i="8"/>
  <c r="AM462" i="8" s="1"/>
  <c r="AM461" i="8" s="1"/>
  <c r="AL463" i="8"/>
  <c r="AL462" i="8" s="1"/>
  <c r="AL461" i="8" s="1"/>
  <c r="AK463" i="8"/>
  <c r="AK462" i="8" s="1"/>
  <c r="AK461" i="8" s="1"/>
  <c r="AJ463" i="8"/>
  <c r="AJ462" i="8" s="1"/>
  <c r="AJ461" i="8" s="1"/>
  <c r="AI463" i="8"/>
  <c r="AI462" i="8" s="1"/>
  <c r="AI461" i="8" s="1"/>
  <c r="AH463" i="8"/>
  <c r="AH462" i="8" s="1"/>
  <c r="AH461" i="8" s="1"/>
  <c r="AG463" i="8"/>
  <c r="AG462" i="8" s="1"/>
  <c r="AG461" i="8" s="1"/>
  <c r="AF463" i="8"/>
  <c r="AF462" i="8" s="1"/>
  <c r="AF461" i="8" s="1"/>
  <c r="AE463" i="8"/>
  <c r="AE462" i="8" s="1"/>
  <c r="AE461" i="8" s="1"/>
  <c r="AD463" i="8"/>
  <c r="AD462" i="8" s="1"/>
  <c r="AD461" i="8" s="1"/>
  <c r="AC463" i="8"/>
  <c r="AC462" i="8" s="1"/>
  <c r="AC461" i="8" s="1"/>
  <c r="AB463" i="8"/>
  <c r="AB462" i="8" s="1"/>
  <c r="AB461" i="8" s="1"/>
  <c r="AA463" i="8"/>
  <c r="AA462" i="8" s="1"/>
  <c r="AA461" i="8" s="1"/>
  <c r="Z463" i="8"/>
  <c r="Z462" i="8" s="1"/>
  <c r="Z461" i="8" s="1"/>
  <c r="Y463" i="8"/>
  <c r="Y462" i="8" s="1"/>
  <c r="Y461" i="8" s="1"/>
  <c r="X463" i="8"/>
  <c r="X462" i="8" s="1"/>
  <c r="X461" i="8" s="1"/>
  <c r="W463" i="8"/>
  <c r="W462" i="8" s="1"/>
  <c r="W461" i="8" s="1"/>
  <c r="V463" i="8"/>
  <c r="V462" i="8" s="1"/>
  <c r="V461" i="8" s="1"/>
  <c r="U463" i="8"/>
  <c r="U462" i="8" s="1"/>
  <c r="U461" i="8" s="1"/>
  <c r="T463" i="8"/>
  <c r="T462" i="8" s="1"/>
  <c r="T461" i="8" s="1"/>
  <c r="S463" i="8"/>
  <c r="S462" i="8" s="1"/>
  <c r="S461" i="8" s="1"/>
  <c r="R463" i="8"/>
  <c r="R462" i="8" s="1"/>
  <c r="R461" i="8" s="1"/>
  <c r="Q463" i="8"/>
  <c r="Q462" i="8" s="1"/>
  <c r="Q461" i="8" s="1"/>
  <c r="P463" i="8"/>
  <c r="P462" i="8" s="1"/>
  <c r="P461" i="8" s="1"/>
  <c r="O463" i="8"/>
  <c r="O462" i="8" s="1"/>
  <c r="O461" i="8" s="1"/>
  <c r="N463" i="8"/>
  <c r="N462" i="8" s="1"/>
  <c r="N461" i="8" s="1"/>
  <c r="M463" i="8"/>
  <c r="M462" i="8" s="1"/>
  <c r="M461" i="8" s="1"/>
  <c r="L463" i="8"/>
  <c r="L462" i="8" s="1"/>
  <c r="L461" i="8" s="1"/>
  <c r="K463" i="8"/>
  <c r="K462" i="8" s="1"/>
  <c r="K461" i="8" s="1"/>
  <c r="J463" i="8"/>
  <c r="J462" i="8" s="1"/>
  <c r="J461" i="8" s="1"/>
  <c r="I463" i="8"/>
  <c r="I462" i="8" s="1"/>
  <c r="I461" i="8" s="1"/>
  <c r="H463" i="8"/>
  <c r="H462" i="8" s="1"/>
  <c r="H461" i="8" s="1"/>
  <c r="G463" i="8"/>
  <c r="G462" i="8" s="1"/>
  <c r="G461" i="8" s="1"/>
  <c r="F463" i="8"/>
  <c r="F462" i="8" s="1"/>
  <c r="F461" i="8" s="1"/>
  <c r="E463" i="8"/>
  <c r="E462" i="8" s="1"/>
  <c r="E461" i="8" s="1"/>
  <c r="AN462" i="8"/>
  <c r="AN461" i="8" s="1"/>
  <c r="AQ456" i="8"/>
  <c r="AP456" i="8"/>
  <c r="AP455" i="8" s="1"/>
  <c r="AO457" i="8"/>
  <c r="AN456" i="8"/>
  <c r="AN455" i="8" s="1"/>
  <c r="AM457" i="8"/>
  <c r="AL456" i="8"/>
  <c r="AL455" i="8" s="1"/>
  <c r="AK457" i="8"/>
  <c r="AJ456" i="8"/>
  <c r="AJ455" i="8" s="1"/>
  <c r="AI457" i="8"/>
  <c r="AH457" i="8"/>
  <c r="AG457" i="8"/>
  <c r="AF456" i="8"/>
  <c r="AF455" i="8" s="1"/>
  <c r="AE456" i="8"/>
  <c r="AE455" i="8" s="1"/>
  <c r="AD457" i="8"/>
  <c r="AC457" i="8"/>
  <c r="AB456" i="8"/>
  <c r="AB455" i="8" s="1"/>
  <c r="AA456" i="8"/>
  <c r="AA455" i="8" s="1"/>
  <c r="Z457" i="8"/>
  <c r="Y457" i="8"/>
  <c r="X456" i="8"/>
  <c r="X455" i="8" s="1"/>
  <c r="W456" i="8"/>
  <c r="W455" i="8" s="1"/>
  <c r="V456" i="8"/>
  <c r="V455" i="8" s="1"/>
  <c r="U457" i="8"/>
  <c r="T456" i="8"/>
  <c r="S457" i="8"/>
  <c r="R457" i="8"/>
  <c r="Q457" i="8"/>
  <c r="P456" i="8"/>
  <c r="P455" i="8" s="1"/>
  <c r="O456" i="8"/>
  <c r="O455" i="8" s="1"/>
  <c r="N457" i="8"/>
  <c r="M457" i="8"/>
  <c r="L456" i="8"/>
  <c r="L455" i="8" s="1"/>
  <c r="K457" i="8"/>
  <c r="J456" i="8"/>
  <c r="J455" i="8" s="1"/>
  <c r="I457" i="8"/>
  <c r="H456" i="8"/>
  <c r="H455" i="8" s="1"/>
  <c r="G457" i="8"/>
  <c r="F457" i="8"/>
  <c r="E456" i="8"/>
  <c r="T455" i="8"/>
  <c r="AQ452" i="8"/>
  <c r="AP452" i="8"/>
  <c r="AO452" i="8"/>
  <c r="AN452" i="8"/>
  <c r="AM452" i="8"/>
  <c r="AL452" i="8"/>
  <c r="AK452" i="8"/>
  <c r="AJ452" i="8"/>
  <c r="AI452" i="8"/>
  <c r="AH452" i="8"/>
  <c r="AG452" i="8"/>
  <c r="AF452" i="8"/>
  <c r="AE452" i="8"/>
  <c r="AD452" i="8"/>
  <c r="AC452" i="8"/>
  <c r="AB452" i="8"/>
  <c r="AA452" i="8"/>
  <c r="Z452" i="8"/>
  <c r="Y452" i="8"/>
  <c r="X452" i="8"/>
  <c r="W452" i="8"/>
  <c r="V452" i="8"/>
  <c r="U452" i="8"/>
  <c r="T452" i="8"/>
  <c r="S452" i="8"/>
  <c r="R452" i="8"/>
  <c r="Q452" i="8"/>
  <c r="P452" i="8"/>
  <c r="O452" i="8"/>
  <c r="N452" i="8"/>
  <c r="M452" i="8"/>
  <c r="L452" i="8"/>
  <c r="K452" i="8"/>
  <c r="J452" i="8"/>
  <c r="I452" i="8"/>
  <c r="H452" i="8"/>
  <c r="G452" i="8"/>
  <c r="F452" i="8"/>
  <c r="E452" i="8"/>
  <c r="AQ450" i="8"/>
  <c r="AP450" i="8"/>
  <c r="AO450" i="8"/>
  <c r="AO449" i="8" s="1"/>
  <c r="AN450" i="8"/>
  <c r="AN449" i="8" s="1"/>
  <c r="AM450" i="8"/>
  <c r="AL450" i="8"/>
  <c r="AK450" i="8"/>
  <c r="AK449" i="8" s="1"/>
  <c r="AJ450" i="8"/>
  <c r="AI450" i="8"/>
  <c r="AH450" i="8"/>
  <c r="AG450" i="8"/>
  <c r="AG449" i="8" s="1"/>
  <c r="AF450" i="8"/>
  <c r="AE450" i="8"/>
  <c r="AD450" i="8"/>
  <c r="AC450" i="8"/>
  <c r="AC449" i="8" s="1"/>
  <c r="AB450" i="8"/>
  <c r="AA450" i="8"/>
  <c r="Z450" i="8"/>
  <c r="Y450" i="8"/>
  <c r="Y449" i="8" s="1"/>
  <c r="X450" i="8"/>
  <c r="W450" i="8"/>
  <c r="V450" i="8"/>
  <c r="U450" i="8"/>
  <c r="U449" i="8" s="1"/>
  <c r="T450" i="8"/>
  <c r="S450" i="8"/>
  <c r="R450" i="8"/>
  <c r="Q450" i="8"/>
  <c r="Q449" i="8" s="1"/>
  <c r="P450" i="8"/>
  <c r="O450" i="8"/>
  <c r="N450" i="8"/>
  <c r="M450" i="8"/>
  <c r="M449" i="8" s="1"/>
  <c r="L450" i="8"/>
  <c r="K450" i="8"/>
  <c r="J450" i="8"/>
  <c r="I450" i="8"/>
  <c r="I449" i="8" s="1"/>
  <c r="H450" i="8"/>
  <c r="G450" i="8"/>
  <c r="F450" i="8"/>
  <c r="E450" i="8"/>
  <c r="E449" i="8" s="1"/>
  <c r="AN448" i="8"/>
  <c r="AP444" i="8"/>
  <c r="AP442" i="8" s="1"/>
  <c r="AP441" i="8" s="1"/>
  <c r="AO444" i="8"/>
  <c r="AO442" i="8" s="1"/>
  <c r="AN444" i="8"/>
  <c r="AN442" i="8" s="1"/>
  <c r="AN441" i="8" s="1"/>
  <c r="AM444" i="8"/>
  <c r="AM442" i="8" s="1"/>
  <c r="AM441" i="8" s="1"/>
  <c r="AL444" i="8"/>
  <c r="AL442" i="8" s="1"/>
  <c r="AL441" i="8" s="1"/>
  <c r="AK444" i="8"/>
  <c r="AK442" i="8" s="1"/>
  <c r="AK441" i="8" s="1"/>
  <c r="AJ444" i="8"/>
  <c r="AJ442" i="8" s="1"/>
  <c r="AI444" i="8"/>
  <c r="AI442" i="8" s="1"/>
  <c r="AI441" i="8" s="1"/>
  <c r="AH444" i="8"/>
  <c r="AH442" i="8" s="1"/>
  <c r="AG444" i="8"/>
  <c r="AG442" i="8" s="1"/>
  <c r="AG441" i="8" s="1"/>
  <c r="AF444" i="8"/>
  <c r="AF442" i="8" s="1"/>
  <c r="AF441" i="8" s="1"/>
  <c r="AE444" i="8"/>
  <c r="AE442" i="8" s="1"/>
  <c r="AD444" i="8"/>
  <c r="AD442" i="8" s="1"/>
  <c r="AD441" i="8" s="1"/>
  <c r="AC444" i="8"/>
  <c r="AC442" i="8" s="1"/>
  <c r="AB444" i="8"/>
  <c r="AB442" i="8" s="1"/>
  <c r="AB441" i="8" s="1"/>
  <c r="AA444" i="8"/>
  <c r="AA442" i="8" s="1"/>
  <c r="Z444" i="8"/>
  <c r="Z442" i="8" s="1"/>
  <c r="Z441" i="8" s="1"/>
  <c r="Y444" i="8"/>
  <c r="Y442" i="8" s="1"/>
  <c r="Y441" i="8" s="1"/>
  <c r="X444" i="8"/>
  <c r="X442" i="8" s="1"/>
  <c r="W444" i="8"/>
  <c r="W442" i="8" s="1"/>
  <c r="W441" i="8" s="1"/>
  <c r="V444" i="8"/>
  <c r="V442" i="8" s="1"/>
  <c r="V441" i="8" s="1"/>
  <c r="U444" i="8"/>
  <c r="U442" i="8" s="1"/>
  <c r="U441" i="8" s="1"/>
  <c r="T444" i="8"/>
  <c r="T442" i="8" s="1"/>
  <c r="T441" i="8" s="1"/>
  <c r="S444" i="8"/>
  <c r="S442" i="8" s="1"/>
  <c r="R444" i="8"/>
  <c r="R442" i="8" s="1"/>
  <c r="Q444" i="8"/>
  <c r="Q442" i="8" s="1"/>
  <c r="Q441" i="8" s="1"/>
  <c r="P444" i="8"/>
  <c r="P442" i="8" s="1"/>
  <c r="P441" i="8" s="1"/>
  <c r="O444" i="8"/>
  <c r="O442" i="8" s="1"/>
  <c r="N444" i="8"/>
  <c r="N442" i="8" s="1"/>
  <c r="N441" i="8" s="1"/>
  <c r="M444" i="8"/>
  <c r="M442" i="8" s="1"/>
  <c r="L444" i="8"/>
  <c r="L442" i="8" s="1"/>
  <c r="L441" i="8" s="1"/>
  <c r="K444" i="8"/>
  <c r="K442" i="8" s="1"/>
  <c r="K441" i="8" s="1"/>
  <c r="J444" i="8"/>
  <c r="J442" i="8" s="1"/>
  <c r="J441" i="8" s="1"/>
  <c r="I444" i="8"/>
  <c r="I442" i="8" s="1"/>
  <c r="H444" i="8"/>
  <c r="H442" i="8" s="1"/>
  <c r="G444" i="8"/>
  <c r="G442" i="8" s="1"/>
  <c r="F444" i="8"/>
  <c r="F442" i="8" s="1"/>
  <c r="F441" i="8" s="1"/>
  <c r="E442" i="8"/>
  <c r="E441" i="8" s="1"/>
  <c r="AQ442" i="8"/>
  <c r="AQ439" i="8"/>
  <c r="AP439" i="8"/>
  <c r="AP438" i="8" s="1"/>
  <c r="AO439" i="8"/>
  <c r="AO438" i="8" s="1"/>
  <c r="AN439" i="8"/>
  <c r="AN438" i="8" s="1"/>
  <c r="AM439" i="8"/>
  <c r="AM438" i="8" s="1"/>
  <c r="AL439" i="8"/>
  <c r="AL438" i="8" s="1"/>
  <c r="AK439" i="8"/>
  <c r="AK438" i="8" s="1"/>
  <c r="AJ439" i="8"/>
  <c r="AJ438" i="8" s="1"/>
  <c r="AI439" i="8"/>
  <c r="AI438" i="8" s="1"/>
  <c r="AH439" i="8"/>
  <c r="AH438" i="8" s="1"/>
  <c r="AG439" i="8"/>
  <c r="AG438" i="8" s="1"/>
  <c r="AF439" i="8"/>
  <c r="AF438" i="8" s="1"/>
  <c r="AE439" i="8"/>
  <c r="AE438" i="8" s="1"/>
  <c r="AD439" i="8"/>
  <c r="AD438" i="8" s="1"/>
  <c r="AC439" i="8"/>
  <c r="AC438" i="8" s="1"/>
  <c r="AB439" i="8"/>
  <c r="AB438" i="8" s="1"/>
  <c r="AA439" i="8"/>
  <c r="AA438" i="8" s="1"/>
  <c r="Z439" i="8"/>
  <c r="Z438" i="8" s="1"/>
  <c r="Y439" i="8"/>
  <c r="Y438" i="8" s="1"/>
  <c r="X439" i="8"/>
  <c r="X438" i="8" s="1"/>
  <c r="W439" i="8"/>
  <c r="W438" i="8" s="1"/>
  <c r="V439" i="8"/>
  <c r="V438" i="8" s="1"/>
  <c r="U439" i="8"/>
  <c r="U438" i="8" s="1"/>
  <c r="T439" i="8"/>
  <c r="T438" i="8" s="1"/>
  <c r="S439" i="8"/>
  <c r="S438" i="8" s="1"/>
  <c r="R439" i="8"/>
  <c r="R438" i="8" s="1"/>
  <c r="Q439" i="8"/>
  <c r="Q438" i="8" s="1"/>
  <c r="P439" i="8"/>
  <c r="P438" i="8" s="1"/>
  <c r="O439" i="8"/>
  <c r="O438" i="8" s="1"/>
  <c r="N439" i="8"/>
  <c r="N438" i="8" s="1"/>
  <c r="M439" i="8"/>
  <c r="M438" i="8" s="1"/>
  <c r="L439" i="8"/>
  <c r="L438" i="8" s="1"/>
  <c r="K439" i="8"/>
  <c r="K438" i="8" s="1"/>
  <c r="J439" i="8"/>
  <c r="J438" i="8" s="1"/>
  <c r="I439" i="8"/>
  <c r="I438" i="8" s="1"/>
  <c r="H439" i="8"/>
  <c r="H438" i="8" s="1"/>
  <c r="G439" i="8"/>
  <c r="G438" i="8" s="1"/>
  <c r="F439" i="8"/>
  <c r="F438" i="8" s="1"/>
  <c r="E439" i="8"/>
  <c r="E438" i="8" s="1"/>
  <c r="AQ435" i="8"/>
  <c r="AP435" i="8"/>
  <c r="AO435" i="8"/>
  <c r="AO434" i="8" s="1"/>
  <c r="AO433" i="8" s="1"/>
  <c r="AN435" i="8"/>
  <c r="AM435" i="8"/>
  <c r="AL435" i="8"/>
  <c r="AK435" i="8"/>
  <c r="AK434" i="8" s="1"/>
  <c r="AK433" i="8" s="1"/>
  <c r="AJ435" i="8"/>
  <c r="AI435" i="8"/>
  <c r="AH435" i="8"/>
  <c r="AG435" i="8"/>
  <c r="AG434" i="8" s="1"/>
  <c r="AG433" i="8" s="1"/>
  <c r="AF435" i="8"/>
  <c r="AE435" i="8"/>
  <c r="AD435" i="8"/>
  <c r="AC435" i="8"/>
  <c r="AC434" i="8" s="1"/>
  <c r="AC433" i="8" s="1"/>
  <c r="AB435" i="8"/>
  <c r="AB434" i="8" s="1"/>
  <c r="AB433" i="8" s="1"/>
  <c r="AA435" i="8"/>
  <c r="Z435" i="8"/>
  <c r="Y435" i="8"/>
  <c r="Y434" i="8" s="1"/>
  <c r="Y433" i="8" s="1"/>
  <c r="X435" i="8"/>
  <c r="W435" i="8"/>
  <c r="V435" i="8"/>
  <c r="U435" i="8"/>
  <c r="U434" i="8" s="1"/>
  <c r="U433" i="8" s="1"/>
  <c r="T435" i="8"/>
  <c r="S435" i="8"/>
  <c r="R435" i="8"/>
  <c r="Q435" i="8"/>
  <c r="Q434" i="8" s="1"/>
  <c r="Q433" i="8" s="1"/>
  <c r="P435" i="8"/>
  <c r="O435" i="8"/>
  <c r="N435" i="8"/>
  <c r="M435" i="8"/>
  <c r="M434" i="8" s="1"/>
  <c r="M433" i="8" s="1"/>
  <c r="L435" i="8"/>
  <c r="K435" i="8"/>
  <c r="J435" i="8"/>
  <c r="I435" i="8"/>
  <c r="I434" i="8" s="1"/>
  <c r="I433" i="8" s="1"/>
  <c r="H435" i="8"/>
  <c r="G435" i="8"/>
  <c r="F435" i="8"/>
  <c r="E435" i="8"/>
  <c r="E434" i="8" s="1"/>
  <c r="E433" i="8" s="1"/>
  <c r="AB432" i="8"/>
  <c r="AB431" i="8" s="1"/>
  <c r="AB430" i="8" s="1"/>
  <c r="AB429" i="8" s="1"/>
  <c r="AQ431" i="8"/>
  <c r="E431" i="8"/>
  <c r="AQ416" i="8"/>
  <c r="AP416" i="8"/>
  <c r="AP415" i="8" s="1"/>
  <c r="AP414" i="8" s="1"/>
  <c r="AP413" i="8" s="1"/>
  <c r="AO416" i="8"/>
  <c r="AO415" i="8" s="1"/>
  <c r="AO414" i="8" s="1"/>
  <c r="AO413" i="8" s="1"/>
  <c r="AN416" i="8"/>
  <c r="AN415" i="8" s="1"/>
  <c r="AN414" i="8" s="1"/>
  <c r="AN413" i="8" s="1"/>
  <c r="AM416" i="8"/>
  <c r="AM415" i="8" s="1"/>
  <c r="AM414" i="8" s="1"/>
  <c r="AM413" i="8" s="1"/>
  <c r="AL416" i="8"/>
  <c r="AL415" i="8" s="1"/>
  <c r="AL414" i="8" s="1"/>
  <c r="AL413" i="8" s="1"/>
  <c r="AK416" i="8"/>
  <c r="AK415" i="8" s="1"/>
  <c r="AK414" i="8" s="1"/>
  <c r="AK413" i="8" s="1"/>
  <c r="AJ416" i="8"/>
  <c r="AJ415" i="8" s="1"/>
  <c r="AJ414" i="8" s="1"/>
  <c r="AJ413" i="8" s="1"/>
  <c r="AI416" i="8"/>
  <c r="AI415" i="8" s="1"/>
  <c r="AI414" i="8" s="1"/>
  <c r="AI413" i="8" s="1"/>
  <c r="AH416" i="8"/>
  <c r="AH415" i="8" s="1"/>
  <c r="AH414" i="8" s="1"/>
  <c r="AH413" i="8" s="1"/>
  <c r="AG416" i="8"/>
  <c r="AG415" i="8" s="1"/>
  <c r="AG414" i="8" s="1"/>
  <c r="AG413" i="8" s="1"/>
  <c r="AF416" i="8"/>
  <c r="AF415" i="8" s="1"/>
  <c r="AF414" i="8" s="1"/>
  <c r="AF413" i="8" s="1"/>
  <c r="AE416" i="8"/>
  <c r="AE415" i="8" s="1"/>
  <c r="AE414" i="8" s="1"/>
  <c r="AE413" i="8" s="1"/>
  <c r="AD416" i="8"/>
  <c r="AD415" i="8" s="1"/>
  <c r="AD414" i="8" s="1"/>
  <c r="AD413" i="8" s="1"/>
  <c r="AC416" i="8"/>
  <c r="AC415" i="8" s="1"/>
  <c r="AC414" i="8" s="1"/>
  <c r="AC413" i="8" s="1"/>
  <c r="AB416" i="8"/>
  <c r="AB415" i="8" s="1"/>
  <c r="AB414" i="8" s="1"/>
  <c r="AB413" i="8" s="1"/>
  <c r="AA416" i="8"/>
  <c r="AA415" i="8" s="1"/>
  <c r="AA414" i="8" s="1"/>
  <c r="AA413" i="8" s="1"/>
  <c r="Z416" i="8"/>
  <c r="Z415" i="8" s="1"/>
  <c r="Z414" i="8" s="1"/>
  <c r="Z413" i="8" s="1"/>
  <c r="Y416" i="8"/>
  <c r="Y415" i="8" s="1"/>
  <c r="Y414" i="8" s="1"/>
  <c r="Y413" i="8" s="1"/>
  <c r="X416" i="8"/>
  <c r="X415" i="8" s="1"/>
  <c r="X414" i="8" s="1"/>
  <c r="X413" i="8" s="1"/>
  <c r="W416" i="8"/>
  <c r="W415" i="8" s="1"/>
  <c r="W414" i="8" s="1"/>
  <c r="W413" i="8" s="1"/>
  <c r="V416" i="8"/>
  <c r="V415" i="8" s="1"/>
  <c r="V414" i="8" s="1"/>
  <c r="V413" i="8" s="1"/>
  <c r="U416" i="8"/>
  <c r="U415" i="8" s="1"/>
  <c r="U414" i="8" s="1"/>
  <c r="U413" i="8" s="1"/>
  <c r="T416" i="8"/>
  <c r="T415" i="8" s="1"/>
  <c r="T414" i="8" s="1"/>
  <c r="T413" i="8" s="1"/>
  <c r="S416" i="8"/>
  <c r="S415" i="8" s="1"/>
  <c r="S414" i="8" s="1"/>
  <c r="S413" i="8" s="1"/>
  <c r="R416" i="8"/>
  <c r="R415" i="8" s="1"/>
  <c r="R414" i="8" s="1"/>
  <c r="R413" i="8" s="1"/>
  <c r="Q416" i="8"/>
  <c r="Q415" i="8" s="1"/>
  <c r="Q414" i="8" s="1"/>
  <c r="Q413" i="8" s="1"/>
  <c r="P416" i="8"/>
  <c r="P415" i="8" s="1"/>
  <c r="P414" i="8" s="1"/>
  <c r="P413" i="8" s="1"/>
  <c r="O416" i="8"/>
  <c r="O415" i="8" s="1"/>
  <c r="O414" i="8" s="1"/>
  <c r="O413" i="8" s="1"/>
  <c r="N416" i="8"/>
  <c r="N415" i="8" s="1"/>
  <c r="N414" i="8" s="1"/>
  <c r="N413" i="8" s="1"/>
  <c r="M416" i="8"/>
  <c r="M415" i="8" s="1"/>
  <c r="M414" i="8" s="1"/>
  <c r="M413" i="8" s="1"/>
  <c r="L416" i="8"/>
  <c r="L415" i="8" s="1"/>
  <c r="L414" i="8" s="1"/>
  <c r="L413" i="8" s="1"/>
  <c r="K416" i="8"/>
  <c r="K415" i="8" s="1"/>
  <c r="K414" i="8" s="1"/>
  <c r="K413" i="8" s="1"/>
  <c r="J416" i="8"/>
  <c r="J415" i="8" s="1"/>
  <c r="J414" i="8" s="1"/>
  <c r="J413" i="8" s="1"/>
  <c r="I416" i="8"/>
  <c r="I415" i="8" s="1"/>
  <c r="I414" i="8" s="1"/>
  <c r="I413" i="8" s="1"/>
  <c r="H416" i="8"/>
  <c r="H415" i="8" s="1"/>
  <c r="H414" i="8" s="1"/>
  <c r="H413" i="8" s="1"/>
  <c r="G416" i="8"/>
  <c r="G415" i="8" s="1"/>
  <c r="G414" i="8" s="1"/>
  <c r="G413" i="8" s="1"/>
  <c r="F416" i="8"/>
  <c r="F415" i="8" s="1"/>
  <c r="F414" i="8" s="1"/>
  <c r="F413" i="8" s="1"/>
  <c r="E416" i="8"/>
  <c r="AQ410" i="8"/>
  <c r="E410" i="8"/>
  <c r="E409" i="8" s="1"/>
  <c r="E408" i="8" s="1"/>
  <c r="E407" i="8" s="1"/>
  <c r="AO405" i="8"/>
  <c r="AO404" i="8" s="1"/>
  <c r="AN405" i="8"/>
  <c r="AN404" i="8" s="1"/>
  <c r="AK405" i="8"/>
  <c r="AK404" i="8" s="1"/>
  <c r="AG405" i="8"/>
  <c r="AG404" i="8" s="1"/>
  <c r="AC405" i="8"/>
  <c r="AC404" i="8" s="1"/>
  <c r="AB405" i="8"/>
  <c r="AB404" i="8" s="1"/>
  <c r="Y405" i="8"/>
  <c r="Y404" i="8" s="1"/>
  <c r="U405" i="8"/>
  <c r="U404" i="8" s="1"/>
  <c r="R405" i="8"/>
  <c r="R404" i="8" s="1"/>
  <c r="Q405" i="8"/>
  <c r="Q404" i="8" s="1"/>
  <c r="N405" i="8"/>
  <c r="N404" i="8" s="1"/>
  <c r="M405" i="8"/>
  <c r="M404" i="8" s="1"/>
  <c r="L405" i="8"/>
  <c r="L404" i="8" s="1"/>
  <c r="J405" i="8"/>
  <c r="J404" i="8" s="1"/>
  <c r="I405" i="8"/>
  <c r="I404" i="8" s="1"/>
  <c r="AQ404" i="8"/>
  <c r="E404" i="8"/>
  <c r="AQ402" i="8"/>
  <c r="AR402" i="8" s="1"/>
  <c r="E402" i="8"/>
  <c r="AQ399" i="8"/>
  <c r="AR399" i="8" s="1"/>
  <c r="AP399" i="8"/>
  <c r="AO399" i="8"/>
  <c r="AN399" i="8"/>
  <c r="AM399" i="8"/>
  <c r="AL399" i="8"/>
  <c r="AK399" i="8"/>
  <c r="AJ399" i="8"/>
  <c r="AI399" i="8"/>
  <c r="AH399" i="8"/>
  <c r="AG399" i="8"/>
  <c r="AF399" i="8"/>
  <c r="AE399" i="8"/>
  <c r="AD399" i="8"/>
  <c r="AC399" i="8"/>
  <c r="AB399" i="8"/>
  <c r="AA399" i="8"/>
  <c r="Z399" i="8"/>
  <c r="Y399" i="8"/>
  <c r="X399" i="8"/>
  <c r="W399" i="8"/>
  <c r="V399" i="8"/>
  <c r="U399" i="8"/>
  <c r="T399" i="8"/>
  <c r="S399" i="8"/>
  <c r="R399" i="8"/>
  <c r="Q399" i="8"/>
  <c r="P399" i="8"/>
  <c r="O399" i="8"/>
  <c r="N399" i="8"/>
  <c r="M399" i="8"/>
  <c r="L399" i="8"/>
  <c r="K399" i="8"/>
  <c r="J399" i="8"/>
  <c r="I399" i="8"/>
  <c r="H399" i="8"/>
  <c r="G399" i="8"/>
  <c r="F399" i="8"/>
  <c r="E399" i="8"/>
  <c r="AP398" i="8"/>
  <c r="AP397" i="8" s="1"/>
  <c r="AO398" i="8"/>
  <c r="AO397" i="8" s="1"/>
  <c r="AN398" i="8"/>
  <c r="AN397" i="8" s="1"/>
  <c r="AM398" i="8"/>
  <c r="AM397" i="8" s="1"/>
  <c r="AL398" i="8"/>
  <c r="AL397" i="8" s="1"/>
  <c r="AK398" i="8"/>
  <c r="AK397" i="8" s="1"/>
  <c r="AJ398" i="8"/>
  <c r="AJ397" i="8" s="1"/>
  <c r="AI398" i="8"/>
  <c r="AI397" i="8" s="1"/>
  <c r="AH398" i="8"/>
  <c r="AH397" i="8" s="1"/>
  <c r="AG398" i="8"/>
  <c r="AG397" i="8" s="1"/>
  <c r="AF398" i="8"/>
  <c r="AF397" i="8" s="1"/>
  <c r="AE398" i="8"/>
  <c r="AE397" i="8" s="1"/>
  <c r="AD398" i="8"/>
  <c r="AD397" i="8" s="1"/>
  <c r="AC398" i="8"/>
  <c r="AC397" i="8" s="1"/>
  <c r="AB398" i="8"/>
  <c r="AB397" i="8" s="1"/>
  <c r="AA398" i="8"/>
  <c r="AA397" i="8" s="1"/>
  <c r="Z398" i="8"/>
  <c r="Z397" i="8" s="1"/>
  <c r="Y398" i="8"/>
  <c r="Y397" i="8" s="1"/>
  <c r="X398" i="8"/>
  <c r="X397" i="8" s="1"/>
  <c r="W398" i="8"/>
  <c r="W397" i="8" s="1"/>
  <c r="V398" i="8"/>
  <c r="V397" i="8" s="1"/>
  <c r="U398" i="8"/>
  <c r="U397" i="8" s="1"/>
  <c r="T398" i="8"/>
  <c r="T397" i="8" s="1"/>
  <c r="S398" i="8"/>
  <c r="S397" i="8" s="1"/>
  <c r="R398" i="8"/>
  <c r="R397" i="8" s="1"/>
  <c r="Q398" i="8"/>
  <c r="Q397" i="8" s="1"/>
  <c r="P398" i="8"/>
  <c r="P397" i="8" s="1"/>
  <c r="O398" i="8"/>
  <c r="O397" i="8" s="1"/>
  <c r="N398" i="8"/>
  <c r="N397" i="8" s="1"/>
  <c r="M398" i="8"/>
  <c r="M397" i="8" s="1"/>
  <c r="L398" i="8"/>
  <c r="L397" i="8" s="1"/>
  <c r="K398" i="8"/>
  <c r="K397" i="8" s="1"/>
  <c r="J398" i="8"/>
  <c r="J397" i="8" s="1"/>
  <c r="I398" i="8"/>
  <c r="I397" i="8" s="1"/>
  <c r="H398" i="8"/>
  <c r="H397" i="8" s="1"/>
  <c r="G398" i="8"/>
  <c r="G397" i="8" s="1"/>
  <c r="F398" i="8"/>
  <c r="F397" i="8" s="1"/>
  <c r="AQ397" i="8"/>
  <c r="E397" i="8"/>
  <c r="AQ393" i="8"/>
  <c r="AP393" i="8"/>
  <c r="AP392" i="8" s="1"/>
  <c r="AO393" i="8"/>
  <c r="AO392" i="8" s="1"/>
  <c r="AN393" i="8"/>
  <c r="AN392" i="8" s="1"/>
  <c r="AM393" i="8"/>
  <c r="AM392" i="8" s="1"/>
  <c r="AL393" i="8"/>
  <c r="AL392" i="8" s="1"/>
  <c r="AK393" i="8"/>
  <c r="AK392" i="8" s="1"/>
  <c r="AJ393" i="8"/>
  <c r="AJ392" i="8" s="1"/>
  <c r="AI393" i="8"/>
  <c r="AI392" i="8" s="1"/>
  <c r="AH393" i="8"/>
  <c r="AH392" i="8" s="1"/>
  <c r="AG393" i="8"/>
  <c r="AG392" i="8" s="1"/>
  <c r="AF393" i="8"/>
  <c r="AF392" i="8" s="1"/>
  <c r="AE393" i="8"/>
  <c r="AE392" i="8" s="1"/>
  <c r="AD393" i="8"/>
  <c r="AD392" i="8" s="1"/>
  <c r="AC393" i="8"/>
  <c r="AC392" i="8" s="1"/>
  <c r="AB393" i="8"/>
  <c r="AB392" i="8" s="1"/>
  <c r="AA393" i="8"/>
  <c r="AA392" i="8" s="1"/>
  <c r="Z393" i="8"/>
  <c r="Z392" i="8" s="1"/>
  <c r="Y393" i="8"/>
  <c r="Y392" i="8" s="1"/>
  <c r="X393" i="8"/>
  <c r="X392" i="8" s="1"/>
  <c r="W393" i="8"/>
  <c r="W392" i="8" s="1"/>
  <c r="V393" i="8"/>
  <c r="V392" i="8" s="1"/>
  <c r="U393" i="8"/>
  <c r="U392" i="8" s="1"/>
  <c r="T393" i="8"/>
  <c r="T392" i="8" s="1"/>
  <c r="S393" i="8"/>
  <c r="S392" i="8" s="1"/>
  <c r="R393" i="8"/>
  <c r="R392" i="8" s="1"/>
  <c r="Q393" i="8"/>
  <c r="Q392" i="8" s="1"/>
  <c r="P393" i="8"/>
  <c r="P392" i="8" s="1"/>
  <c r="O393" i="8"/>
  <c r="O392" i="8" s="1"/>
  <c r="N393" i="8"/>
  <c r="N392" i="8" s="1"/>
  <c r="M393" i="8"/>
  <c r="M392" i="8" s="1"/>
  <c r="L393" i="8"/>
  <c r="L392" i="8" s="1"/>
  <c r="K393" i="8"/>
  <c r="K392" i="8" s="1"/>
  <c r="J393" i="8"/>
  <c r="J392" i="8" s="1"/>
  <c r="I393" i="8"/>
  <c r="I392" i="8" s="1"/>
  <c r="H393" i="8"/>
  <c r="H392" i="8" s="1"/>
  <c r="G393" i="8"/>
  <c r="G392" i="8" s="1"/>
  <c r="F393" i="8"/>
  <c r="F392" i="8" s="1"/>
  <c r="E393" i="8"/>
  <c r="E392" i="8" s="1"/>
  <c r="AP391" i="8"/>
  <c r="AP390" i="8" s="1"/>
  <c r="AO391" i="8"/>
  <c r="AO390" i="8" s="1"/>
  <c r="AN391" i="8"/>
  <c r="AN390" i="8" s="1"/>
  <c r="AM391" i="8"/>
  <c r="AM390" i="8" s="1"/>
  <c r="AL391" i="8"/>
  <c r="AL390" i="8" s="1"/>
  <c r="AK391" i="8"/>
  <c r="AK390" i="8" s="1"/>
  <c r="AJ391" i="8"/>
  <c r="AJ390" i="8" s="1"/>
  <c r="AI391" i="8"/>
  <c r="AI390" i="8" s="1"/>
  <c r="AH391" i="8"/>
  <c r="AH390" i="8" s="1"/>
  <c r="AG391" i="8"/>
  <c r="AG390" i="8" s="1"/>
  <c r="AF391" i="8"/>
  <c r="AF390" i="8" s="1"/>
  <c r="AE391" i="8"/>
  <c r="AE390" i="8" s="1"/>
  <c r="AD391" i="8"/>
  <c r="AD390" i="8" s="1"/>
  <c r="AC391" i="8"/>
  <c r="AC390" i="8" s="1"/>
  <c r="AB391" i="8"/>
  <c r="AB390" i="8" s="1"/>
  <c r="AA391" i="8"/>
  <c r="AA390" i="8" s="1"/>
  <c r="Z391" i="8"/>
  <c r="Z390" i="8" s="1"/>
  <c r="Y391" i="8"/>
  <c r="Y390" i="8" s="1"/>
  <c r="X391" i="8"/>
  <c r="X390" i="8" s="1"/>
  <c r="W391" i="8"/>
  <c r="W390" i="8" s="1"/>
  <c r="V391" i="8"/>
  <c r="V390" i="8" s="1"/>
  <c r="U391" i="8"/>
  <c r="U390" i="8" s="1"/>
  <c r="S391" i="8"/>
  <c r="S390" i="8" s="1"/>
  <c r="R391" i="8"/>
  <c r="R390" i="8" s="1"/>
  <c r="Q391" i="8"/>
  <c r="Q390" i="8" s="1"/>
  <c r="P391" i="8"/>
  <c r="P390" i="8" s="1"/>
  <c r="O391" i="8"/>
  <c r="O390" i="8" s="1"/>
  <c r="N391" i="8"/>
  <c r="N390" i="8" s="1"/>
  <c r="M391" i="8"/>
  <c r="M390" i="8" s="1"/>
  <c r="L391" i="8"/>
  <c r="L390" i="8" s="1"/>
  <c r="K391" i="8"/>
  <c r="K390" i="8" s="1"/>
  <c r="J391" i="8"/>
  <c r="J390" i="8" s="1"/>
  <c r="I391" i="8"/>
  <c r="I390" i="8" s="1"/>
  <c r="H391" i="8"/>
  <c r="H390" i="8" s="1"/>
  <c r="G391" i="8"/>
  <c r="G390" i="8" s="1"/>
  <c r="F391" i="8"/>
  <c r="F390" i="8" s="1"/>
  <c r="T391" i="8"/>
  <c r="T390" i="8" s="1"/>
  <c r="AQ388" i="8"/>
  <c r="AP388" i="8"/>
  <c r="AO388" i="8"/>
  <c r="AN388" i="8"/>
  <c r="AM388" i="8"/>
  <c r="AL388" i="8"/>
  <c r="AK388" i="8"/>
  <c r="AJ388" i="8"/>
  <c r="AI388" i="8"/>
  <c r="AH388" i="8"/>
  <c r="AG388" i="8"/>
  <c r="AF388" i="8"/>
  <c r="AE388" i="8"/>
  <c r="AD388" i="8"/>
  <c r="AC388" i="8"/>
  <c r="AB388" i="8"/>
  <c r="AA388" i="8"/>
  <c r="Z388" i="8"/>
  <c r="Y388" i="8"/>
  <c r="X388" i="8"/>
  <c r="W388" i="8"/>
  <c r="V388" i="8"/>
  <c r="U388" i="8"/>
  <c r="T388" i="8"/>
  <c r="S388" i="8"/>
  <c r="S387" i="8" s="1"/>
  <c r="R388" i="8"/>
  <c r="Q388" i="8"/>
  <c r="P388" i="8"/>
  <c r="P387" i="8" s="1"/>
  <c r="O388" i="8"/>
  <c r="O387" i="8" s="1"/>
  <c r="N388" i="8"/>
  <c r="M388" i="8"/>
  <c r="L388" i="8"/>
  <c r="L387" i="8" s="1"/>
  <c r="K388" i="8"/>
  <c r="K387" i="8" s="1"/>
  <c r="J388" i="8"/>
  <c r="I388" i="8"/>
  <c r="H388" i="8"/>
  <c r="H387" i="8" s="1"/>
  <c r="G388" i="8"/>
  <c r="G387" i="8" s="1"/>
  <c r="F388" i="8"/>
  <c r="E388" i="8"/>
  <c r="E387" i="8" s="1"/>
  <c r="AQ385" i="8"/>
  <c r="AP385" i="8"/>
  <c r="AP384" i="8" s="1"/>
  <c r="AO385" i="8"/>
  <c r="AO384" i="8" s="1"/>
  <c r="AN385" i="8"/>
  <c r="AN384" i="8" s="1"/>
  <c r="AM385" i="8"/>
  <c r="AM384" i="8" s="1"/>
  <c r="AL385" i="8"/>
  <c r="AL384" i="8" s="1"/>
  <c r="AK385" i="8"/>
  <c r="AK384" i="8" s="1"/>
  <c r="AJ385" i="8"/>
  <c r="AJ384" i="8" s="1"/>
  <c r="AI385" i="8"/>
  <c r="AI384" i="8" s="1"/>
  <c r="AH385" i="8"/>
  <c r="AH384" i="8" s="1"/>
  <c r="AG385" i="8"/>
  <c r="AG384" i="8" s="1"/>
  <c r="AF385" i="8"/>
  <c r="AF384" i="8" s="1"/>
  <c r="AE385" i="8"/>
  <c r="AE384" i="8" s="1"/>
  <c r="AD385" i="8"/>
  <c r="AD384" i="8" s="1"/>
  <c r="AC385" i="8"/>
  <c r="AC384" i="8" s="1"/>
  <c r="AB385" i="8"/>
  <c r="AB384" i="8" s="1"/>
  <c r="AA385" i="8"/>
  <c r="AA384" i="8" s="1"/>
  <c r="Z385" i="8"/>
  <c r="Z384" i="8" s="1"/>
  <c r="Y385" i="8"/>
  <c r="Y384" i="8" s="1"/>
  <c r="X385" i="8"/>
  <c r="X384" i="8" s="1"/>
  <c r="W385" i="8"/>
  <c r="W384" i="8" s="1"/>
  <c r="V385" i="8"/>
  <c r="V384" i="8" s="1"/>
  <c r="U385" i="8"/>
  <c r="U384" i="8" s="1"/>
  <c r="T385" i="8"/>
  <c r="T384" i="8" s="1"/>
  <c r="S385" i="8"/>
  <c r="S384" i="8" s="1"/>
  <c r="R385" i="8"/>
  <c r="R384" i="8" s="1"/>
  <c r="Q385" i="8"/>
  <c r="Q384" i="8" s="1"/>
  <c r="P385" i="8"/>
  <c r="P384" i="8" s="1"/>
  <c r="O385" i="8"/>
  <c r="O384" i="8" s="1"/>
  <c r="N385" i="8"/>
  <c r="N384" i="8" s="1"/>
  <c r="M385" i="8"/>
  <c r="M384" i="8" s="1"/>
  <c r="L385" i="8"/>
  <c r="L384" i="8" s="1"/>
  <c r="K385" i="8"/>
  <c r="K384" i="8" s="1"/>
  <c r="J385" i="8"/>
  <c r="J384" i="8" s="1"/>
  <c r="I385" i="8"/>
  <c r="I384" i="8" s="1"/>
  <c r="H385" i="8"/>
  <c r="H384" i="8" s="1"/>
  <c r="G385" i="8"/>
  <c r="G384" i="8" s="1"/>
  <c r="F385" i="8"/>
  <c r="F384" i="8" s="1"/>
  <c r="E385" i="8"/>
  <c r="E384" i="8" s="1"/>
  <c r="AQ378" i="8"/>
  <c r="AD378" i="8"/>
  <c r="AD377" i="8" s="1"/>
  <c r="AD376" i="8" s="1"/>
  <c r="AC378" i="8"/>
  <c r="AC377" i="8" s="1"/>
  <c r="AC376" i="8" s="1"/>
  <c r="AB378" i="8"/>
  <c r="AB377" i="8" s="1"/>
  <c r="AB376" i="8" s="1"/>
  <c r="AA378" i="8"/>
  <c r="AA377" i="8" s="1"/>
  <c r="AA376" i="8" s="1"/>
  <c r="Z378" i="8"/>
  <c r="Z377" i="8" s="1"/>
  <c r="Z376" i="8" s="1"/>
  <c r="Y378" i="8"/>
  <c r="Y377" i="8" s="1"/>
  <c r="Y376" i="8" s="1"/>
  <c r="X378" i="8"/>
  <c r="X377" i="8" s="1"/>
  <c r="X376" i="8" s="1"/>
  <c r="W378" i="8"/>
  <c r="W377" i="8" s="1"/>
  <c r="W376" i="8" s="1"/>
  <c r="V378" i="8"/>
  <c r="V377" i="8" s="1"/>
  <c r="V376" i="8" s="1"/>
  <c r="U378" i="8"/>
  <c r="U377" i="8" s="1"/>
  <c r="U376" i="8" s="1"/>
  <c r="T378" i="8"/>
  <c r="T377" i="8" s="1"/>
  <c r="T376" i="8" s="1"/>
  <c r="S378" i="8"/>
  <c r="S377" i="8" s="1"/>
  <c r="S376" i="8" s="1"/>
  <c r="R378" i="8"/>
  <c r="R377" i="8" s="1"/>
  <c r="R376" i="8" s="1"/>
  <c r="Q378" i="8"/>
  <c r="Q377" i="8" s="1"/>
  <c r="Q376" i="8" s="1"/>
  <c r="P378" i="8"/>
  <c r="P377" i="8" s="1"/>
  <c r="P376" i="8" s="1"/>
  <c r="O378" i="8"/>
  <c r="O377" i="8" s="1"/>
  <c r="O376" i="8" s="1"/>
  <c r="N378" i="8"/>
  <c r="N377" i="8" s="1"/>
  <c r="N376" i="8" s="1"/>
  <c r="M378" i="8"/>
  <c r="M377" i="8" s="1"/>
  <c r="M376" i="8" s="1"/>
  <c r="L378" i="8"/>
  <c r="L377" i="8" s="1"/>
  <c r="L376" i="8" s="1"/>
  <c r="K378" i="8"/>
  <c r="K377" i="8" s="1"/>
  <c r="K376" i="8" s="1"/>
  <c r="J378" i="8"/>
  <c r="J377" i="8" s="1"/>
  <c r="J376" i="8" s="1"/>
  <c r="I378" i="8"/>
  <c r="I377" i="8" s="1"/>
  <c r="I376" i="8" s="1"/>
  <c r="H378" i="8"/>
  <c r="H377" i="8" s="1"/>
  <c r="H376" i="8" s="1"/>
  <c r="G378" i="8"/>
  <c r="G377" i="8" s="1"/>
  <c r="G376" i="8" s="1"/>
  <c r="F378" i="8"/>
  <c r="F377" i="8" s="1"/>
  <c r="F376" i="8" s="1"/>
  <c r="AP375" i="8"/>
  <c r="AO375" i="8"/>
  <c r="AN375" i="8"/>
  <c r="AM375" i="8"/>
  <c r="AL375" i="8"/>
  <c r="AK375" i="8"/>
  <c r="AJ375" i="8"/>
  <c r="AI375" i="8"/>
  <c r="AH375" i="8"/>
  <c r="AG375" i="8"/>
  <c r="AF375" i="8"/>
  <c r="AE375" i="8"/>
  <c r="AE374" i="8" s="1"/>
  <c r="AD373" i="8"/>
  <c r="AB373" i="8"/>
  <c r="AA373" i="8"/>
  <c r="Z373" i="8"/>
  <c r="Y373" i="8"/>
  <c r="X373" i="8"/>
  <c r="W373" i="8"/>
  <c r="V373" i="8"/>
  <c r="U373" i="8"/>
  <c r="T373" i="8"/>
  <c r="S373" i="8"/>
  <c r="R373" i="8"/>
  <c r="Q373" i="8"/>
  <c r="P373" i="8"/>
  <c r="O373" i="8"/>
  <c r="N373" i="8"/>
  <c r="M373" i="8"/>
  <c r="L373" i="8"/>
  <c r="K373" i="8"/>
  <c r="J373" i="8"/>
  <c r="I373" i="8"/>
  <c r="H373" i="8"/>
  <c r="G373" i="8"/>
  <c r="F373" i="8"/>
  <c r="AC373" i="8"/>
  <c r="AE368" i="8"/>
  <c r="AE367" i="8"/>
  <c r="AP366" i="8"/>
  <c r="AO366" i="8"/>
  <c r="AN366" i="8"/>
  <c r="AM366" i="8"/>
  <c r="AL366" i="8"/>
  <c r="AK366" i="8"/>
  <c r="AJ366" i="8"/>
  <c r="AI366" i="8"/>
  <c r="AH366" i="8"/>
  <c r="AG366" i="8"/>
  <c r="AF366" i="8"/>
  <c r="AE366" i="8"/>
  <c r="AQ365" i="8"/>
  <c r="AD365" i="8"/>
  <c r="AD364" i="8" s="1"/>
  <c r="AC365" i="8"/>
  <c r="AC364" i="8" s="1"/>
  <c r="AB365" i="8"/>
  <c r="AB364" i="8" s="1"/>
  <c r="AB363" i="8" s="1"/>
  <c r="AA365" i="8"/>
  <c r="AA364" i="8" s="1"/>
  <c r="AA363" i="8" s="1"/>
  <c r="Z365" i="8"/>
  <c r="Z364" i="8" s="1"/>
  <c r="Y365" i="8"/>
  <c r="Y364" i="8" s="1"/>
  <c r="X365" i="8"/>
  <c r="X364" i="8" s="1"/>
  <c r="X363" i="8" s="1"/>
  <c r="W365" i="8"/>
  <c r="W364" i="8" s="1"/>
  <c r="W363" i="8" s="1"/>
  <c r="V365" i="8"/>
  <c r="V364" i="8" s="1"/>
  <c r="U365" i="8"/>
  <c r="U364" i="8" s="1"/>
  <c r="T365" i="8"/>
  <c r="T364" i="8" s="1"/>
  <c r="T363" i="8" s="1"/>
  <c r="S365" i="8"/>
  <c r="S364" i="8" s="1"/>
  <c r="S363" i="8" s="1"/>
  <c r="R365" i="8"/>
  <c r="R364" i="8" s="1"/>
  <c r="Q365" i="8"/>
  <c r="Q364" i="8" s="1"/>
  <c r="P365" i="8"/>
  <c r="P364" i="8" s="1"/>
  <c r="P363" i="8" s="1"/>
  <c r="O365" i="8"/>
  <c r="O364" i="8" s="1"/>
  <c r="O363" i="8" s="1"/>
  <c r="N365" i="8"/>
  <c r="N364" i="8" s="1"/>
  <c r="M365" i="8"/>
  <c r="M364" i="8" s="1"/>
  <c r="L365" i="8"/>
  <c r="L364" i="8" s="1"/>
  <c r="L363" i="8" s="1"/>
  <c r="K365" i="8"/>
  <c r="K364" i="8" s="1"/>
  <c r="K363" i="8" s="1"/>
  <c r="J365" i="8"/>
  <c r="J364" i="8" s="1"/>
  <c r="I365" i="8"/>
  <c r="I364" i="8" s="1"/>
  <c r="H365" i="8"/>
  <c r="H364" i="8" s="1"/>
  <c r="H363" i="8" s="1"/>
  <c r="G365" i="8"/>
  <c r="G364" i="8" s="1"/>
  <c r="G363" i="8" s="1"/>
  <c r="F365" i="8"/>
  <c r="F364" i="8" s="1"/>
  <c r="E365" i="8"/>
  <c r="E364" i="8" s="1"/>
  <c r="AQ361" i="8"/>
  <c r="AP361" i="8"/>
  <c r="AP360" i="8" s="1"/>
  <c r="AO361" i="8"/>
  <c r="AO360" i="8" s="1"/>
  <c r="AN361" i="8"/>
  <c r="AN360" i="8" s="1"/>
  <c r="AM361" i="8"/>
  <c r="AM360" i="8" s="1"/>
  <c r="AL361" i="8"/>
  <c r="AL360" i="8" s="1"/>
  <c r="AK361" i="8"/>
  <c r="AK360" i="8" s="1"/>
  <c r="AJ361" i="8"/>
  <c r="AJ360" i="8" s="1"/>
  <c r="AI361" i="8"/>
  <c r="AI360" i="8" s="1"/>
  <c r="AH361" i="8"/>
  <c r="AH360" i="8" s="1"/>
  <c r="AG361" i="8"/>
  <c r="AG360" i="8" s="1"/>
  <c r="AF361" i="8"/>
  <c r="AF360" i="8" s="1"/>
  <c r="AE361" i="8"/>
  <c r="AE360" i="8" s="1"/>
  <c r="AD361" i="8"/>
  <c r="AC361" i="8"/>
  <c r="AC360" i="8" s="1"/>
  <c r="AB361" i="8"/>
  <c r="AB360" i="8" s="1"/>
  <c r="AA361" i="8"/>
  <c r="AA360" i="8" s="1"/>
  <c r="Z361" i="8"/>
  <c r="Y361" i="8"/>
  <c r="Y360" i="8" s="1"/>
  <c r="X361" i="8"/>
  <c r="X360" i="8" s="1"/>
  <c r="W361" i="8"/>
  <c r="W360" i="8" s="1"/>
  <c r="V361" i="8"/>
  <c r="U361" i="8"/>
  <c r="U360" i="8" s="1"/>
  <c r="T361" i="8"/>
  <c r="T360" i="8" s="1"/>
  <c r="S361" i="8"/>
  <c r="S360" i="8" s="1"/>
  <c r="R361" i="8"/>
  <c r="Q361" i="8"/>
  <c r="Q360" i="8" s="1"/>
  <c r="P361" i="8"/>
  <c r="P360" i="8" s="1"/>
  <c r="O361" i="8"/>
  <c r="O360" i="8" s="1"/>
  <c r="N361" i="8"/>
  <c r="M361" i="8"/>
  <c r="M360" i="8" s="1"/>
  <c r="L361" i="8"/>
  <c r="L360" i="8" s="1"/>
  <c r="K361" i="8"/>
  <c r="K360" i="8" s="1"/>
  <c r="J361" i="8"/>
  <c r="I361" i="8"/>
  <c r="I360" i="8" s="1"/>
  <c r="H361" i="8"/>
  <c r="H360" i="8" s="1"/>
  <c r="G361" i="8"/>
  <c r="G360" i="8" s="1"/>
  <c r="F361" i="8"/>
  <c r="E361" i="8"/>
  <c r="E360" i="8" s="1"/>
  <c r="AE359" i="8"/>
  <c r="AE358" i="8" s="1"/>
  <c r="AQ358" i="8"/>
  <c r="AD358" i="8"/>
  <c r="AD357" i="8" s="1"/>
  <c r="AC358" i="8"/>
  <c r="AC357" i="8" s="1"/>
  <c r="AB358" i="8"/>
  <c r="AB357" i="8" s="1"/>
  <c r="AA358" i="8"/>
  <c r="AA357" i="8" s="1"/>
  <c r="Z358" i="8"/>
  <c r="Z357" i="8" s="1"/>
  <c r="Y358" i="8"/>
  <c r="Y357" i="8" s="1"/>
  <c r="X358" i="8"/>
  <c r="X357" i="8" s="1"/>
  <c r="W358" i="8"/>
  <c r="W357" i="8" s="1"/>
  <c r="V358" i="8"/>
  <c r="V357" i="8" s="1"/>
  <c r="U358" i="8"/>
  <c r="U357" i="8" s="1"/>
  <c r="T358" i="8"/>
  <c r="T357" i="8" s="1"/>
  <c r="S358" i="8"/>
  <c r="S357" i="8" s="1"/>
  <c r="R358" i="8"/>
  <c r="R357" i="8" s="1"/>
  <c r="Q358" i="8"/>
  <c r="Q357" i="8" s="1"/>
  <c r="P358" i="8"/>
  <c r="P357" i="8" s="1"/>
  <c r="O358" i="8"/>
  <c r="O357" i="8" s="1"/>
  <c r="N358" i="8"/>
  <c r="N357" i="8" s="1"/>
  <c r="M358" i="8"/>
  <c r="M357" i="8" s="1"/>
  <c r="L358" i="8"/>
  <c r="L357" i="8" s="1"/>
  <c r="K358" i="8"/>
  <c r="K357" i="8" s="1"/>
  <c r="J358" i="8"/>
  <c r="J357" i="8" s="1"/>
  <c r="I358" i="8"/>
  <c r="I357" i="8" s="1"/>
  <c r="H358" i="8"/>
  <c r="H357" i="8" s="1"/>
  <c r="G358" i="8"/>
  <c r="G357" i="8" s="1"/>
  <c r="F358" i="8"/>
  <c r="F357" i="8" s="1"/>
  <c r="E358" i="8"/>
  <c r="E357" i="8" s="1"/>
  <c r="AQ351" i="8"/>
  <c r="E351" i="8"/>
  <c r="AQ348" i="8"/>
  <c r="AQ344" i="8"/>
  <c r="AP344" i="8"/>
  <c r="AO344" i="8"/>
  <c r="AN344" i="8"/>
  <c r="AM344" i="8"/>
  <c r="AL344" i="8"/>
  <c r="AK344" i="8"/>
  <c r="AJ344" i="8"/>
  <c r="AI344" i="8"/>
  <c r="AH344" i="8"/>
  <c r="AG344" i="8"/>
  <c r="AF344" i="8"/>
  <c r="AE344" i="8"/>
  <c r="AD344" i="8"/>
  <c r="AC344" i="8"/>
  <c r="AB344" i="8"/>
  <c r="AA344" i="8"/>
  <c r="Z344" i="8"/>
  <c r="Y344" i="8"/>
  <c r="X344" i="8"/>
  <c r="W344" i="8"/>
  <c r="V344" i="8"/>
  <c r="U344" i="8"/>
  <c r="T344" i="8"/>
  <c r="S344" i="8"/>
  <c r="R344" i="8"/>
  <c r="Q344" i="8"/>
  <c r="P344" i="8"/>
  <c r="O344" i="8"/>
  <c r="N344" i="8"/>
  <c r="M344" i="8"/>
  <c r="L344" i="8"/>
  <c r="K344" i="8"/>
  <c r="J344" i="8"/>
  <c r="I344" i="8"/>
  <c r="H344" i="8"/>
  <c r="G344" i="8"/>
  <c r="F344" i="8"/>
  <c r="E344" i="8"/>
  <c r="AQ342" i="8"/>
  <c r="E342" i="8"/>
  <c r="AQ339" i="8"/>
  <c r="E339" i="8"/>
  <c r="AQ337" i="8"/>
  <c r="AR337" i="8" s="1"/>
  <c r="E337" i="8"/>
  <c r="AQ334" i="8"/>
  <c r="E334" i="8"/>
  <c r="AQ332" i="8"/>
  <c r="AR332" i="8" s="1"/>
  <c r="E332" i="8"/>
  <c r="AQ326" i="8"/>
  <c r="E326" i="8"/>
  <c r="E325" i="8" s="1"/>
  <c r="E324" i="8" s="1"/>
  <c r="AQ322" i="8"/>
  <c r="AP322" i="8"/>
  <c r="AP321" i="8" s="1"/>
  <c r="AP320" i="8" s="1"/>
  <c r="AP319" i="8" s="1"/>
  <c r="AO322" i="8"/>
  <c r="AO321" i="8" s="1"/>
  <c r="AO320" i="8" s="1"/>
  <c r="AO319" i="8" s="1"/>
  <c r="AN322" i="8"/>
  <c r="AN321" i="8" s="1"/>
  <c r="AN320" i="8" s="1"/>
  <c r="AN319" i="8" s="1"/>
  <c r="AM322" i="8"/>
  <c r="AM321" i="8" s="1"/>
  <c r="AM320" i="8" s="1"/>
  <c r="AM319" i="8" s="1"/>
  <c r="AL322" i="8"/>
  <c r="AL321" i="8" s="1"/>
  <c r="AL320" i="8" s="1"/>
  <c r="AL319" i="8" s="1"/>
  <c r="AK322" i="8"/>
  <c r="AK321" i="8" s="1"/>
  <c r="AK320" i="8" s="1"/>
  <c r="AK319" i="8" s="1"/>
  <c r="AJ322" i="8"/>
  <c r="AJ321" i="8" s="1"/>
  <c r="AJ320" i="8" s="1"/>
  <c r="AJ319" i="8" s="1"/>
  <c r="AI322" i="8"/>
  <c r="AI321" i="8" s="1"/>
  <c r="AI320" i="8" s="1"/>
  <c r="AI319" i="8" s="1"/>
  <c r="AH322" i="8"/>
  <c r="AH321" i="8" s="1"/>
  <c r="AH320" i="8" s="1"/>
  <c r="AH319" i="8" s="1"/>
  <c r="AG322" i="8"/>
  <c r="AG321" i="8" s="1"/>
  <c r="AG320" i="8" s="1"/>
  <c r="AG319" i="8" s="1"/>
  <c r="AF322" i="8"/>
  <c r="AF321" i="8" s="1"/>
  <c r="AF320" i="8" s="1"/>
  <c r="AF319" i="8" s="1"/>
  <c r="AE322" i="8"/>
  <c r="AE321" i="8" s="1"/>
  <c r="AE320" i="8" s="1"/>
  <c r="AE319" i="8" s="1"/>
  <c r="AD322" i="8"/>
  <c r="AD321" i="8" s="1"/>
  <c r="AD320" i="8" s="1"/>
  <c r="AD319" i="8" s="1"/>
  <c r="AC322" i="8"/>
  <c r="AC321" i="8" s="1"/>
  <c r="AC320" i="8" s="1"/>
  <c r="AC319" i="8" s="1"/>
  <c r="AB322" i="8"/>
  <c r="AB321" i="8" s="1"/>
  <c r="AB320" i="8" s="1"/>
  <c r="AB319" i="8" s="1"/>
  <c r="AA322" i="8"/>
  <c r="AA321" i="8" s="1"/>
  <c r="AA320" i="8" s="1"/>
  <c r="AA319" i="8" s="1"/>
  <c r="Z322" i="8"/>
  <c r="Z321" i="8" s="1"/>
  <c r="Z320" i="8" s="1"/>
  <c r="Z319" i="8" s="1"/>
  <c r="Y322" i="8"/>
  <c r="Y321" i="8" s="1"/>
  <c r="Y320" i="8" s="1"/>
  <c r="Y319" i="8" s="1"/>
  <c r="X322" i="8"/>
  <c r="X321" i="8" s="1"/>
  <c r="X320" i="8" s="1"/>
  <c r="X319" i="8" s="1"/>
  <c r="W322" i="8"/>
  <c r="W321" i="8" s="1"/>
  <c r="W320" i="8" s="1"/>
  <c r="W319" i="8" s="1"/>
  <c r="V322" i="8"/>
  <c r="V321" i="8" s="1"/>
  <c r="V320" i="8" s="1"/>
  <c r="V319" i="8" s="1"/>
  <c r="U322" i="8"/>
  <c r="U321" i="8" s="1"/>
  <c r="U320" i="8" s="1"/>
  <c r="U319" i="8" s="1"/>
  <c r="T322" i="8"/>
  <c r="T321" i="8" s="1"/>
  <c r="T320" i="8" s="1"/>
  <c r="T319" i="8" s="1"/>
  <c r="S322" i="8"/>
  <c r="S321" i="8" s="1"/>
  <c r="S320" i="8" s="1"/>
  <c r="S319" i="8" s="1"/>
  <c r="R322" i="8"/>
  <c r="R321" i="8" s="1"/>
  <c r="R320" i="8" s="1"/>
  <c r="R319" i="8" s="1"/>
  <c r="Q322" i="8"/>
  <c r="Q321" i="8" s="1"/>
  <c r="Q320" i="8" s="1"/>
  <c r="Q319" i="8" s="1"/>
  <c r="P322" i="8"/>
  <c r="P321" i="8" s="1"/>
  <c r="P320" i="8" s="1"/>
  <c r="P319" i="8" s="1"/>
  <c r="O322" i="8"/>
  <c r="O321" i="8" s="1"/>
  <c r="O320" i="8" s="1"/>
  <c r="O319" i="8" s="1"/>
  <c r="N322" i="8"/>
  <c r="N321" i="8" s="1"/>
  <c r="N320" i="8" s="1"/>
  <c r="N319" i="8" s="1"/>
  <c r="M322" i="8"/>
  <c r="M321" i="8" s="1"/>
  <c r="M320" i="8" s="1"/>
  <c r="M319" i="8" s="1"/>
  <c r="L322" i="8"/>
  <c r="L321" i="8" s="1"/>
  <c r="L320" i="8" s="1"/>
  <c r="L319" i="8" s="1"/>
  <c r="K322" i="8"/>
  <c r="K321" i="8" s="1"/>
  <c r="K320" i="8" s="1"/>
  <c r="K319" i="8" s="1"/>
  <c r="J322" i="8"/>
  <c r="J321" i="8" s="1"/>
  <c r="J320" i="8" s="1"/>
  <c r="J319" i="8" s="1"/>
  <c r="I322" i="8"/>
  <c r="I321" i="8" s="1"/>
  <c r="I320" i="8" s="1"/>
  <c r="I319" i="8" s="1"/>
  <c r="H322" i="8"/>
  <c r="H321" i="8" s="1"/>
  <c r="H320" i="8" s="1"/>
  <c r="H319" i="8" s="1"/>
  <c r="G322" i="8"/>
  <c r="G321" i="8" s="1"/>
  <c r="G320" i="8" s="1"/>
  <c r="G319" i="8" s="1"/>
  <c r="F322" i="8"/>
  <c r="F321" i="8" s="1"/>
  <c r="F320" i="8" s="1"/>
  <c r="F319" i="8" s="1"/>
  <c r="E322" i="8"/>
  <c r="E321" i="8" s="1"/>
  <c r="E320" i="8" s="1"/>
  <c r="E319" i="8" s="1"/>
  <c r="AP317" i="8"/>
  <c r="AP316" i="8" s="1"/>
  <c r="AP315" i="8" s="1"/>
  <c r="AP314" i="8" s="1"/>
  <c r="AP313" i="8" s="1"/>
  <c r="AO317" i="8"/>
  <c r="AO316" i="8" s="1"/>
  <c r="AO315" i="8" s="1"/>
  <c r="AO314" i="8" s="1"/>
  <c r="AO313" i="8" s="1"/>
  <c r="AN317" i="8"/>
  <c r="AN316" i="8" s="1"/>
  <c r="AN315" i="8" s="1"/>
  <c r="AN314" i="8" s="1"/>
  <c r="AN313" i="8" s="1"/>
  <c r="AM317" i="8"/>
  <c r="AM316" i="8" s="1"/>
  <c r="AM315" i="8" s="1"/>
  <c r="AM314" i="8" s="1"/>
  <c r="AM313" i="8" s="1"/>
  <c r="AL317" i="8"/>
  <c r="AL316" i="8" s="1"/>
  <c r="AL315" i="8" s="1"/>
  <c r="AL314" i="8" s="1"/>
  <c r="AL313" i="8" s="1"/>
  <c r="AK317" i="8"/>
  <c r="AK316" i="8" s="1"/>
  <c r="AK315" i="8" s="1"/>
  <c r="AK314" i="8" s="1"/>
  <c r="AK313" i="8" s="1"/>
  <c r="AJ317" i="8"/>
  <c r="AJ316" i="8" s="1"/>
  <c r="AJ315" i="8" s="1"/>
  <c r="AJ314" i="8" s="1"/>
  <c r="AJ313" i="8" s="1"/>
  <c r="AI317" i="8"/>
  <c r="AI316" i="8" s="1"/>
  <c r="AI315" i="8" s="1"/>
  <c r="AI314" i="8" s="1"/>
  <c r="AI313" i="8" s="1"/>
  <c r="AH317" i="8"/>
  <c r="AH316" i="8" s="1"/>
  <c r="AH315" i="8" s="1"/>
  <c r="AH314" i="8" s="1"/>
  <c r="AH313" i="8" s="1"/>
  <c r="AG317" i="8"/>
  <c r="AG316" i="8" s="1"/>
  <c r="AG315" i="8" s="1"/>
  <c r="AG314" i="8" s="1"/>
  <c r="AG313" i="8" s="1"/>
  <c r="AF317" i="8"/>
  <c r="AF316" i="8" s="1"/>
  <c r="AF315" i="8" s="1"/>
  <c r="AF314" i="8" s="1"/>
  <c r="AF313" i="8" s="1"/>
  <c r="AE317" i="8"/>
  <c r="AE316" i="8" s="1"/>
  <c r="AE315" i="8" s="1"/>
  <c r="AE314" i="8" s="1"/>
  <c r="AE313" i="8" s="1"/>
  <c r="AD317" i="8"/>
  <c r="AD316" i="8" s="1"/>
  <c r="AD315" i="8" s="1"/>
  <c r="AD314" i="8" s="1"/>
  <c r="AD313" i="8" s="1"/>
  <c r="AC317" i="8"/>
  <c r="AC316" i="8" s="1"/>
  <c r="AC315" i="8" s="1"/>
  <c r="AC314" i="8" s="1"/>
  <c r="AC313" i="8" s="1"/>
  <c r="AB317" i="8"/>
  <c r="AB316" i="8" s="1"/>
  <c r="AB315" i="8" s="1"/>
  <c r="AB314" i="8" s="1"/>
  <c r="AB313" i="8" s="1"/>
  <c r="AA317" i="8"/>
  <c r="AA316" i="8" s="1"/>
  <c r="AA315" i="8" s="1"/>
  <c r="AA314" i="8" s="1"/>
  <c r="AA313" i="8" s="1"/>
  <c r="Z317" i="8"/>
  <c r="Z316" i="8" s="1"/>
  <c r="Z315" i="8" s="1"/>
  <c r="Z314" i="8" s="1"/>
  <c r="Z313" i="8" s="1"/>
  <c r="Y317" i="8"/>
  <c r="Y316" i="8" s="1"/>
  <c r="Y315" i="8" s="1"/>
  <c r="Y314" i="8" s="1"/>
  <c r="Y313" i="8" s="1"/>
  <c r="X317" i="8"/>
  <c r="X316" i="8" s="1"/>
  <c r="X315" i="8" s="1"/>
  <c r="X314" i="8" s="1"/>
  <c r="X313" i="8" s="1"/>
  <c r="W317" i="8"/>
  <c r="W316" i="8" s="1"/>
  <c r="W315" i="8" s="1"/>
  <c r="W314" i="8" s="1"/>
  <c r="W313" i="8" s="1"/>
  <c r="V317" i="8"/>
  <c r="V316" i="8" s="1"/>
  <c r="V315" i="8" s="1"/>
  <c r="V314" i="8" s="1"/>
  <c r="V313" i="8" s="1"/>
  <c r="U317" i="8"/>
  <c r="U316" i="8" s="1"/>
  <c r="U315" i="8" s="1"/>
  <c r="U314" i="8" s="1"/>
  <c r="U313" i="8" s="1"/>
  <c r="T317" i="8"/>
  <c r="T316" i="8" s="1"/>
  <c r="T315" i="8" s="1"/>
  <c r="T314" i="8" s="1"/>
  <c r="T313" i="8" s="1"/>
  <c r="S317" i="8"/>
  <c r="S316" i="8" s="1"/>
  <c r="S315" i="8" s="1"/>
  <c r="S314" i="8" s="1"/>
  <c r="S313" i="8" s="1"/>
  <c r="R317" i="8"/>
  <c r="R316" i="8" s="1"/>
  <c r="R315" i="8" s="1"/>
  <c r="R314" i="8" s="1"/>
  <c r="R313" i="8" s="1"/>
  <c r="Q317" i="8"/>
  <c r="Q316" i="8" s="1"/>
  <c r="Q315" i="8" s="1"/>
  <c r="Q314" i="8" s="1"/>
  <c r="Q313" i="8" s="1"/>
  <c r="P317" i="8"/>
  <c r="P316" i="8" s="1"/>
  <c r="P315" i="8" s="1"/>
  <c r="P314" i="8" s="1"/>
  <c r="P313" i="8" s="1"/>
  <c r="O317" i="8"/>
  <c r="O316" i="8" s="1"/>
  <c r="O315" i="8" s="1"/>
  <c r="O314" i="8" s="1"/>
  <c r="O313" i="8" s="1"/>
  <c r="N317" i="8"/>
  <c r="N316" i="8" s="1"/>
  <c r="N315" i="8" s="1"/>
  <c r="N314" i="8" s="1"/>
  <c r="N313" i="8" s="1"/>
  <c r="M317" i="8"/>
  <c r="M316" i="8" s="1"/>
  <c r="M315" i="8" s="1"/>
  <c r="M314" i="8" s="1"/>
  <c r="M313" i="8" s="1"/>
  <c r="L317" i="8"/>
  <c r="L316" i="8" s="1"/>
  <c r="L315" i="8" s="1"/>
  <c r="L314" i="8" s="1"/>
  <c r="L313" i="8" s="1"/>
  <c r="K317" i="8"/>
  <c r="K316" i="8" s="1"/>
  <c r="K315" i="8" s="1"/>
  <c r="K314" i="8" s="1"/>
  <c r="K313" i="8" s="1"/>
  <c r="J317" i="8"/>
  <c r="J316" i="8" s="1"/>
  <c r="J315" i="8" s="1"/>
  <c r="J314" i="8" s="1"/>
  <c r="J313" i="8" s="1"/>
  <c r="I317" i="8"/>
  <c r="I316" i="8" s="1"/>
  <c r="I315" i="8" s="1"/>
  <c r="I314" i="8" s="1"/>
  <c r="I313" i="8" s="1"/>
  <c r="H317" i="8"/>
  <c r="H316" i="8" s="1"/>
  <c r="H315" i="8" s="1"/>
  <c r="H314" i="8" s="1"/>
  <c r="H313" i="8" s="1"/>
  <c r="G317" i="8"/>
  <c r="G316" i="8" s="1"/>
  <c r="G315" i="8" s="1"/>
  <c r="G314" i="8" s="1"/>
  <c r="G313" i="8" s="1"/>
  <c r="F317" i="8"/>
  <c r="F316" i="8" s="1"/>
  <c r="F315" i="8" s="1"/>
  <c r="F314" i="8" s="1"/>
  <c r="F313" i="8" s="1"/>
  <c r="AQ316" i="8"/>
  <c r="E316" i="8"/>
  <c r="E315" i="8" s="1"/>
  <c r="E314" i="8" s="1"/>
  <c r="E313" i="8" s="1"/>
  <c r="AP312" i="8"/>
  <c r="AP311" i="8" s="1"/>
  <c r="AP310" i="8" s="1"/>
  <c r="AP309" i="8" s="1"/>
  <c r="AP308" i="8" s="1"/>
  <c r="AP307" i="8" s="1"/>
  <c r="AO312" i="8"/>
  <c r="AO311" i="8" s="1"/>
  <c r="AO310" i="8" s="1"/>
  <c r="AO309" i="8" s="1"/>
  <c r="AO308" i="8" s="1"/>
  <c r="AO307" i="8" s="1"/>
  <c r="AM312" i="8"/>
  <c r="AM311" i="8" s="1"/>
  <c r="AM310" i="8" s="1"/>
  <c r="AM309" i="8" s="1"/>
  <c r="AM308" i="8" s="1"/>
  <c r="AM307" i="8" s="1"/>
  <c r="AL312" i="8"/>
  <c r="AL311" i="8" s="1"/>
  <c r="AL310" i="8" s="1"/>
  <c r="AL309" i="8" s="1"/>
  <c r="AL308" i="8" s="1"/>
  <c r="AL307" i="8" s="1"/>
  <c r="AK312" i="8"/>
  <c r="AK311" i="8" s="1"/>
  <c r="AK310" i="8" s="1"/>
  <c r="AK309" i="8" s="1"/>
  <c r="AK308" i="8" s="1"/>
  <c r="AK307" i="8" s="1"/>
  <c r="AJ312" i="8"/>
  <c r="AJ311" i="8" s="1"/>
  <c r="AJ310" i="8" s="1"/>
  <c r="AJ309" i="8" s="1"/>
  <c r="AJ308" i="8" s="1"/>
  <c r="AJ307" i="8" s="1"/>
  <c r="AH312" i="8"/>
  <c r="AH311" i="8" s="1"/>
  <c r="AH310" i="8" s="1"/>
  <c r="AH309" i="8" s="1"/>
  <c r="AH308" i="8" s="1"/>
  <c r="AH307" i="8" s="1"/>
  <c r="AG312" i="8"/>
  <c r="AG311" i="8" s="1"/>
  <c r="AG310" i="8" s="1"/>
  <c r="AG309" i="8" s="1"/>
  <c r="AG308" i="8" s="1"/>
  <c r="AG307" i="8" s="1"/>
  <c r="AF312" i="8"/>
  <c r="AF311" i="8" s="1"/>
  <c r="AF310" i="8" s="1"/>
  <c r="AF309" i="8" s="1"/>
  <c r="AF308" i="8" s="1"/>
  <c r="AF307" i="8" s="1"/>
  <c r="AE312" i="8"/>
  <c r="AE311" i="8" s="1"/>
  <c r="AE310" i="8" s="1"/>
  <c r="AE309" i="8" s="1"/>
  <c r="AE308" i="8" s="1"/>
  <c r="AE307" i="8" s="1"/>
  <c r="AD312" i="8"/>
  <c r="AD311" i="8" s="1"/>
  <c r="AD310" i="8" s="1"/>
  <c r="AD309" i="8" s="1"/>
  <c r="AD308" i="8" s="1"/>
  <c r="AD307" i="8" s="1"/>
  <c r="AC312" i="8"/>
  <c r="AC311" i="8" s="1"/>
  <c r="AC310" i="8" s="1"/>
  <c r="AC309" i="8" s="1"/>
  <c r="AC308" i="8" s="1"/>
  <c r="AC307" i="8" s="1"/>
  <c r="AB312" i="8"/>
  <c r="AB311" i="8" s="1"/>
  <c r="AB310" i="8" s="1"/>
  <c r="AB309" i="8" s="1"/>
  <c r="AB308" i="8" s="1"/>
  <c r="AB307" i="8" s="1"/>
  <c r="AA312" i="8"/>
  <c r="AA311" i="8" s="1"/>
  <c r="AA310" i="8" s="1"/>
  <c r="AA309" i="8" s="1"/>
  <c r="AA308" i="8" s="1"/>
  <c r="AA307" i="8" s="1"/>
  <c r="Z312" i="8"/>
  <c r="Z311" i="8" s="1"/>
  <c r="Z310" i="8" s="1"/>
  <c r="Z309" i="8" s="1"/>
  <c r="Z308" i="8" s="1"/>
  <c r="Z307" i="8" s="1"/>
  <c r="Y312" i="8"/>
  <c r="Y311" i="8" s="1"/>
  <c r="Y310" i="8" s="1"/>
  <c r="Y309" i="8" s="1"/>
  <c r="Y308" i="8" s="1"/>
  <c r="Y307" i="8" s="1"/>
  <c r="X312" i="8"/>
  <c r="X311" i="8" s="1"/>
  <c r="X310" i="8" s="1"/>
  <c r="X309" i="8" s="1"/>
  <c r="X308" i="8" s="1"/>
  <c r="X307" i="8" s="1"/>
  <c r="W312" i="8"/>
  <c r="W311" i="8" s="1"/>
  <c r="W310" i="8" s="1"/>
  <c r="W309" i="8" s="1"/>
  <c r="W308" i="8" s="1"/>
  <c r="W307" i="8" s="1"/>
  <c r="V312" i="8"/>
  <c r="V311" i="8" s="1"/>
  <c r="V310" i="8" s="1"/>
  <c r="V309" i="8" s="1"/>
  <c r="V308" i="8" s="1"/>
  <c r="V307" i="8" s="1"/>
  <c r="U312" i="8"/>
  <c r="U311" i="8" s="1"/>
  <c r="U310" i="8" s="1"/>
  <c r="U309" i="8" s="1"/>
  <c r="U308" i="8" s="1"/>
  <c r="U307" i="8" s="1"/>
  <c r="T312" i="8"/>
  <c r="T311" i="8" s="1"/>
  <c r="T310" i="8" s="1"/>
  <c r="T309" i="8" s="1"/>
  <c r="T308" i="8" s="1"/>
  <c r="T307" i="8" s="1"/>
  <c r="S312" i="8"/>
  <c r="S311" i="8" s="1"/>
  <c r="S310" i="8" s="1"/>
  <c r="S309" i="8" s="1"/>
  <c r="S308" i="8" s="1"/>
  <c r="S307" i="8" s="1"/>
  <c r="R312" i="8"/>
  <c r="R311" i="8" s="1"/>
  <c r="R310" i="8" s="1"/>
  <c r="R309" i="8" s="1"/>
  <c r="R308" i="8" s="1"/>
  <c r="R307" i="8" s="1"/>
  <c r="Q312" i="8"/>
  <c r="Q311" i="8" s="1"/>
  <c r="Q310" i="8" s="1"/>
  <c r="Q309" i="8" s="1"/>
  <c r="Q308" i="8" s="1"/>
  <c r="Q307" i="8" s="1"/>
  <c r="P312" i="8"/>
  <c r="P311" i="8" s="1"/>
  <c r="P310" i="8" s="1"/>
  <c r="P309" i="8" s="1"/>
  <c r="P308" i="8" s="1"/>
  <c r="P307" i="8" s="1"/>
  <c r="O312" i="8"/>
  <c r="O311" i="8" s="1"/>
  <c r="O310" i="8" s="1"/>
  <c r="O309" i="8" s="1"/>
  <c r="O308" i="8" s="1"/>
  <c r="O307" i="8" s="1"/>
  <c r="N312" i="8"/>
  <c r="N311" i="8" s="1"/>
  <c r="N310" i="8" s="1"/>
  <c r="N309" i="8" s="1"/>
  <c r="N308" i="8" s="1"/>
  <c r="N307" i="8" s="1"/>
  <c r="M312" i="8"/>
  <c r="M311" i="8" s="1"/>
  <c r="M310" i="8" s="1"/>
  <c r="M309" i="8" s="1"/>
  <c r="M308" i="8" s="1"/>
  <c r="M307" i="8" s="1"/>
  <c r="L312" i="8"/>
  <c r="L311" i="8" s="1"/>
  <c r="L310" i="8" s="1"/>
  <c r="L309" i="8" s="1"/>
  <c r="L308" i="8" s="1"/>
  <c r="L307" i="8" s="1"/>
  <c r="K312" i="8"/>
  <c r="K311" i="8" s="1"/>
  <c r="K310" i="8" s="1"/>
  <c r="K309" i="8" s="1"/>
  <c r="K308" i="8" s="1"/>
  <c r="K307" i="8" s="1"/>
  <c r="J312" i="8"/>
  <c r="J311" i="8" s="1"/>
  <c r="J310" i="8" s="1"/>
  <c r="J309" i="8" s="1"/>
  <c r="J308" i="8" s="1"/>
  <c r="J307" i="8" s="1"/>
  <c r="I312" i="8"/>
  <c r="I311" i="8" s="1"/>
  <c r="I310" i="8" s="1"/>
  <c r="I309" i="8" s="1"/>
  <c r="I308" i="8" s="1"/>
  <c r="I307" i="8" s="1"/>
  <c r="H312" i="8"/>
  <c r="H311" i="8" s="1"/>
  <c r="H310" i="8" s="1"/>
  <c r="H309" i="8" s="1"/>
  <c r="H308" i="8" s="1"/>
  <c r="H307" i="8" s="1"/>
  <c r="G312" i="8"/>
  <c r="G311" i="8" s="1"/>
  <c r="G310" i="8" s="1"/>
  <c r="G309" i="8" s="1"/>
  <c r="G308" i="8" s="1"/>
  <c r="G307" i="8" s="1"/>
  <c r="F312" i="8"/>
  <c r="F311" i="8" s="1"/>
  <c r="F310" i="8" s="1"/>
  <c r="F309" i="8" s="1"/>
  <c r="F308" i="8" s="1"/>
  <c r="F307" i="8" s="1"/>
  <c r="AN312" i="8"/>
  <c r="AN311" i="8" s="1"/>
  <c r="AN310" i="8" s="1"/>
  <c r="AN309" i="8" s="1"/>
  <c r="AN308" i="8" s="1"/>
  <c r="AN307" i="8" s="1"/>
  <c r="AI312" i="8"/>
  <c r="AI311" i="8" s="1"/>
  <c r="AI310" i="8" s="1"/>
  <c r="AI309" i="8" s="1"/>
  <c r="AI308" i="8" s="1"/>
  <c r="AI307" i="8" s="1"/>
  <c r="AQ311" i="8"/>
  <c r="E311" i="8"/>
  <c r="E310" i="8" s="1"/>
  <c r="AQ308" i="8"/>
  <c r="E308" i="8"/>
  <c r="E307" i="8" s="1"/>
  <c r="AQ305" i="8"/>
  <c r="AP305" i="8"/>
  <c r="AP304" i="8" s="1"/>
  <c r="AP303" i="8" s="1"/>
  <c r="AP302" i="8" s="1"/>
  <c r="AP299" i="8" s="1"/>
  <c r="AP298" i="8" s="1"/>
  <c r="AP297" i="8" s="1"/>
  <c r="AO305" i="8"/>
  <c r="AO304" i="8" s="1"/>
  <c r="AO303" i="8" s="1"/>
  <c r="AO302" i="8" s="1"/>
  <c r="AO299" i="8" s="1"/>
  <c r="AO298" i="8" s="1"/>
  <c r="AO297" i="8" s="1"/>
  <c r="AN305" i="8"/>
  <c r="AN304" i="8" s="1"/>
  <c r="AN303" i="8" s="1"/>
  <c r="AN302" i="8" s="1"/>
  <c r="AN299" i="8" s="1"/>
  <c r="AN298" i="8" s="1"/>
  <c r="AN297" i="8" s="1"/>
  <c r="AM305" i="8"/>
  <c r="AM304" i="8" s="1"/>
  <c r="AM303" i="8" s="1"/>
  <c r="AM302" i="8" s="1"/>
  <c r="AM299" i="8" s="1"/>
  <c r="AM298" i="8" s="1"/>
  <c r="AM297" i="8" s="1"/>
  <c r="AL305" i="8"/>
  <c r="AL304" i="8" s="1"/>
  <c r="AL303" i="8" s="1"/>
  <c r="AL302" i="8" s="1"/>
  <c r="AL299" i="8" s="1"/>
  <c r="AL298" i="8" s="1"/>
  <c r="AL297" i="8" s="1"/>
  <c r="AK305" i="8"/>
  <c r="AK304" i="8" s="1"/>
  <c r="AK303" i="8" s="1"/>
  <c r="AK302" i="8" s="1"/>
  <c r="AK299" i="8" s="1"/>
  <c r="AK298" i="8" s="1"/>
  <c r="AK297" i="8" s="1"/>
  <c r="AJ305" i="8"/>
  <c r="AJ304" i="8" s="1"/>
  <c r="AJ303" i="8" s="1"/>
  <c r="AJ302" i="8" s="1"/>
  <c r="AJ299" i="8" s="1"/>
  <c r="AJ298" i="8" s="1"/>
  <c r="AJ297" i="8" s="1"/>
  <c r="AI305" i="8"/>
  <c r="AI304" i="8" s="1"/>
  <c r="AI303" i="8" s="1"/>
  <c r="AI302" i="8" s="1"/>
  <c r="AI299" i="8" s="1"/>
  <c r="AI298" i="8" s="1"/>
  <c r="AI297" i="8" s="1"/>
  <c r="AH305" i="8"/>
  <c r="AH304" i="8" s="1"/>
  <c r="AH303" i="8" s="1"/>
  <c r="AH302" i="8" s="1"/>
  <c r="AH299" i="8" s="1"/>
  <c r="AH298" i="8" s="1"/>
  <c r="AH297" i="8" s="1"/>
  <c r="AG305" i="8"/>
  <c r="AG304" i="8" s="1"/>
  <c r="AG303" i="8" s="1"/>
  <c r="AG302" i="8" s="1"/>
  <c r="AG299" i="8" s="1"/>
  <c r="AG298" i="8" s="1"/>
  <c r="AG297" i="8" s="1"/>
  <c r="AF305" i="8"/>
  <c r="AF304" i="8" s="1"/>
  <c r="AF303" i="8" s="1"/>
  <c r="AF302" i="8" s="1"/>
  <c r="AF299" i="8" s="1"/>
  <c r="AF298" i="8" s="1"/>
  <c r="AF297" i="8" s="1"/>
  <c r="AE305" i="8"/>
  <c r="AE304" i="8" s="1"/>
  <c r="AE303" i="8" s="1"/>
  <c r="AE302" i="8" s="1"/>
  <c r="AE299" i="8" s="1"/>
  <c r="AE298" i="8" s="1"/>
  <c r="AE297" i="8" s="1"/>
  <c r="AD305" i="8"/>
  <c r="AD304" i="8" s="1"/>
  <c r="AD303" i="8" s="1"/>
  <c r="AD302" i="8" s="1"/>
  <c r="AD299" i="8" s="1"/>
  <c r="AD298" i="8" s="1"/>
  <c r="AD297" i="8" s="1"/>
  <c r="AC305" i="8"/>
  <c r="AC304" i="8" s="1"/>
  <c r="AC303" i="8" s="1"/>
  <c r="AC302" i="8" s="1"/>
  <c r="AC299" i="8" s="1"/>
  <c r="AC298" i="8" s="1"/>
  <c r="AC297" i="8" s="1"/>
  <c r="AB305" i="8"/>
  <c r="AB304" i="8" s="1"/>
  <c r="AB303" i="8" s="1"/>
  <c r="AB302" i="8" s="1"/>
  <c r="AB299" i="8" s="1"/>
  <c r="AB298" i="8" s="1"/>
  <c r="AB297" i="8" s="1"/>
  <c r="AA305" i="8"/>
  <c r="AA304" i="8" s="1"/>
  <c r="AA303" i="8" s="1"/>
  <c r="AA302" i="8" s="1"/>
  <c r="AA299" i="8" s="1"/>
  <c r="AA298" i="8" s="1"/>
  <c r="AA297" i="8" s="1"/>
  <c r="Z305" i="8"/>
  <c r="Z304" i="8" s="1"/>
  <c r="Z303" i="8" s="1"/>
  <c r="Z302" i="8" s="1"/>
  <c r="Z299" i="8" s="1"/>
  <c r="Z298" i="8" s="1"/>
  <c r="Z297" i="8" s="1"/>
  <c r="Y305" i="8"/>
  <c r="Y304" i="8" s="1"/>
  <c r="Y303" i="8" s="1"/>
  <c r="Y302" i="8" s="1"/>
  <c r="Y299" i="8" s="1"/>
  <c r="Y298" i="8" s="1"/>
  <c r="Y297" i="8" s="1"/>
  <c r="X305" i="8"/>
  <c r="X304" i="8" s="1"/>
  <c r="X303" i="8" s="1"/>
  <c r="X302" i="8" s="1"/>
  <c r="X299" i="8" s="1"/>
  <c r="X298" i="8" s="1"/>
  <c r="X297" i="8" s="1"/>
  <c r="W305" i="8"/>
  <c r="W304" i="8" s="1"/>
  <c r="W303" i="8" s="1"/>
  <c r="W302" i="8" s="1"/>
  <c r="W299" i="8" s="1"/>
  <c r="W298" i="8" s="1"/>
  <c r="W297" i="8" s="1"/>
  <c r="V305" i="8"/>
  <c r="V304" i="8" s="1"/>
  <c r="V303" i="8" s="1"/>
  <c r="V302" i="8" s="1"/>
  <c r="V299" i="8" s="1"/>
  <c r="V298" i="8" s="1"/>
  <c r="V297" i="8" s="1"/>
  <c r="U305" i="8"/>
  <c r="U304" i="8" s="1"/>
  <c r="U303" i="8" s="1"/>
  <c r="U302" i="8" s="1"/>
  <c r="U299" i="8" s="1"/>
  <c r="U298" i="8" s="1"/>
  <c r="U297" i="8" s="1"/>
  <c r="T305" i="8"/>
  <c r="T304" i="8" s="1"/>
  <c r="T303" i="8" s="1"/>
  <c r="T302" i="8" s="1"/>
  <c r="T299" i="8" s="1"/>
  <c r="T298" i="8" s="1"/>
  <c r="T297" i="8" s="1"/>
  <c r="S305" i="8"/>
  <c r="S304" i="8" s="1"/>
  <c r="S303" i="8" s="1"/>
  <c r="S302" i="8" s="1"/>
  <c r="S299" i="8" s="1"/>
  <c r="S298" i="8" s="1"/>
  <c r="S297" i="8" s="1"/>
  <c r="R305" i="8"/>
  <c r="R304" i="8" s="1"/>
  <c r="R303" i="8" s="1"/>
  <c r="R302" i="8" s="1"/>
  <c r="R299" i="8" s="1"/>
  <c r="R298" i="8" s="1"/>
  <c r="R297" i="8" s="1"/>
  <c r="Q305" i="8"/>
  <c r="Q304" i="8" s="1"/>
  <c r="Q303" i="8" s="1"/>
  <c r="Q302" i="8" s="1"/>
  <c r="Q299" i="8" s="1"/>
  <c r="Q298" i="8" s="1"/>
  <c r="Q297" i="8" s="1"/>
  <c r="P305" i="8"/>
  <c r="P304" i="8" s="1"/>
  <c r="P303" i="8" s="1"/>
  <c r="P302" i="8" s="1"/>
  <c r="P299" i="8" s="1"/>
  <c r="P298" i="8" s="1"/>
  <c r="P297" i="8" s="1"/>
  <c r="O305" i="8"/>
  <c r="O304" i="8" s="1"/>
  <c r="O303" i="8" s="1"/>
  <c r="O302" i="8" s="1"/>
  <c r="O299" i="8" s="1"/>
  <c r="O298" i="8" s="1"/>
  <c r="O297" i="8" s="1"/>
  <c r="N305" i="8"/>
  <c r="N304" i="8" s="1"/>
  <c r="N303" i="8" s="1"/>
  <c r="N302" i="8" s="1"/>
  <c r="N299" i="8" s="1"/>
  <c r="N298" i="8" s="1"/>
  <c r="N297" i="8" s="1"/>
  <c r="M305" i="8"/>
  <c r="M304" i="8" s="1"/>
  <c r="M303" i="8" s="1"/>
  <c r="M302" i="8" s="1"/>
  <c r="M299" i="8" s="1"/>
  <c r="M298" i="8" s="1"/>
  <c r="M297" i="8" s="1"/>
  <c r="L305" i="8"/>
  <c r="L304" i="8" s="1"/>
  <c r="L303" i="8" s="1"/>
  <c r="L302" i="8" s="1"/>
  <c r="L299" i="8" s="1"/>
  <c r="L298" i="8" s="1"/>
  <c r="L297" i="8" s="1"/>
  <c r="K305" i="8"/>
  <c r="K304" i="8" s="1"/>
  <c r="K303" i="8" s="1"/>
  <c r="K302" i="8" s="1"/>
  <c r="K299" i="8" s="1"/>
  <c r="K298" i="8" s="1"/>
  <c r="K297" i="8" s="1"/>
  <c r="J305" i="8"/>
  <c r="J304" i="8" s="1"/>
  <c r="J303" i="8" s="1"/>
  <c r="J302" i="8" s="1"/>
  <c r="J299" i="8" s="1"/>
  <c r="J298" i="8" s="1"/>
  <c r="J297" i="8" s="1"/>
  <c r="I305" i="8"/>
  <c r="I304" i="8" s="1"/>
  <c r="I303" i="8" s="1"/>
  <c r="I302" i="8" s="1"/>
  <c r="I299" i="8" s="1"/>
  <c r="I298" i="8" s="1"/>
  <c r="I297" i="8" s="1"/>
  <c r="H305" i="8"/>
  <c r="H304" i="8" s="1"/>
  <c r="H303" i="8" s="1"/>
  <c r="H302" i="8" s="1"/>
  <c r="H299" i="8" s="1"/>
  <c r="H298" i="8" s="1"/>
  <c r="H297" i="8" s="1"/>
  <c r="G305" i="8"/>
  <c r="G304" i="8" s="1"/>
  <c r="G303" i="8" s="1"/>
  <c r="G302" i="8" s="1"/>
  <c r="G299" i="8" s="1"/>
  <c r="G298" i="8" s="1"/>
  <c r="G297" i="8" s="1"/>
  <c r="F305" i="8"/>
  <c r="F304" i="8" s="1"/>
  <c r="F303" i="8" s="1"/>
  <c r="F302" i="8" s="1"/>
  <c r="F299" i="8" s="1"/>
  <c r="F298" i="8" s="1"/>
  <c r="F297" i="8" s="1"/>
  <c r="E305" i="8"/>
  <c r="E304" i="8" s="1"/>
  <c r="AQ302" i="8"/>
  <c r="E302" i="8"/>
  <c r="AQ298" i="8"/>
  <c r="AR298" i="8" s="1"/>
  <c r="E298" i="8"/>
  <c r="AQ295" i="8"/>
  <c r="E295" i="8"/>
  <c r="E294" i="8" s="1"/>
  <c r="AQ289" i="8"/>
  <c r="AP289" i="8"/>
  <c r="AO289" i="8"/>
  <c r="AN289" i="8"/>
  <c r="AM289" i="8"/>
  <c r="AL289" i="8"/>
  <c r="AK289" i="8"/>
  <c r="AJ289" i="8"/>
  <c r="AI289" i="8"/>
  <c r="AH289" i="8"/>
  <c r="AG289" i="8"/>
  <c r="AF289" i="8"/>
  <c r="AE289" i="8"/>
  <c r="AD289" i="8"/>
  <c r="AC289" i="8"/>
  <c r="AB289" i="8"/>
  <c r="AA289" i="8"/>
  <c r="Z289" i="8"/>
  <c r="Y289" i="8"/>
  <c r="X289" i="8"/>
  <c r="W289" i="8"/>
  <c r="V289" i="8"/>
  <c r="U289" i="8"/>
  <c r="T289" i="8"/>
  <c r="S289" i="8"/>
  <c r="R289" i="8"/>
  <c r="Q289" i="8"/>
  <c r="P289" i="8"/>
  <c r="O289" i="8"/>
  <c r="N289" i="8"/>
  <c r="M289" i="8"/>
  <c r="L289" i="8"/>
  <c r="K289" i="8"/>
  <c r="J289" i="8"/>
  <c r="I289" i="8"/>
  <c r="H289" i="8"/>
  <c r="G289" i="8"/>
  <c r="F289" i="8"/>
  <c r="E289" i="8"/>
  <c r="AQ285" i="8"/>
  <c r="E285" i="8"/>
  <c r="AQ282" i="8"/>
  <c r="E282" i="8"/>
  <c r="E277" i="8" s="1"/>
  <c r="AQ275" i="8"/>
  <c r="AP275" i="8"/>
  <c r="AP274" i="8" s="1"/>
  <c r="AO275" i="8"/>
  <c r="AO274" i="8" s="1"/>
  <c r="AN275" i="8"/>
  <c r="AN274" i="8" s="1"/>
  <c r="AM275" i="8"/>
  <c r="AM274" i="8" s="1"/>
  <c r="AL275" i="8"/>
  <c r="AL274" i="8" s="1"/>
  <c r="AK275" i="8"/>
  <c r="AK274" i="8" s="1"/>
  <c r="AJ275" i="8"/>
  <c r="AJ274" i="8" s="1"/>
  <c r="AI275" i="8"/>
  <c r="AI274" i="8" s="1"/>
  <c r="AH275" i="8"/>
  <c r="AH274" i="8" s="1"/>
  <c r="AG275" i="8"/>
  <c r="AG274" i="8" s="1"/>
  <c r="AF275" i="8"/>
  <c r="AF274" i="8" s="1"/>
  <c r="AE275" i="8"/>
  <c r="AE274" i="8" s="1"/>
  <c r="AD275" i="8"/>
  <c r="AD274" i="8" s="1"/>
  <c r="AC275" i="8"/>
  <c r="AC274" i="8" s="1"/>
  <c r="AB275" i="8"/>
  <c r="AB274" i="8" s="1"/>
  <c r="AA275" i="8"/>
  <c r="AA274" i="8" s="1"/>
  <c r="Z275" i="8"/>
  <c r="Z274" i="8" s="1"/>
  <c r="Y275" i="8"/>
  <c r="Y274" i="8" s="1"/>
  <c r="X275" i="8"/>
  <c r="X274" i="8" s="1"/>
  <c r="W275" i="8"/>
  <c r="W274" i="8" s="1"/>
  <c r="V275" i="8"/>
  <c r="V274" i="8" s="1"/>
  <c r="U275" i="8"/>
  <c r="U274" i="8" s="1"/>
  <c r="T275" i="8"/>
  <c r="T274" i="8" s="1"/>
  <c r="S275" i="8"/>
  <c r="S274" i="8" s="1"/>
  <c r="R275" i="8"/>
  <c r="R274" i="8" s="1"/>
  <c r="Q275" i="8"/>
  <c r="Q274" i="8" s="1"/>
  <c r="P275" i="8"/>
  <c r="P274" i="8" s="1"/>
  <c r="O275" i="8"/>
  <c r="O274" i="8" s="1"/>
  <c r="N275" i="8"/>
  <c r="N274" i="8" s="1"/>
  <c r="M275" i="8"/>
  <c r="M274" i="8" s="1"/>
  <c r="L275" i="8"/>
  <c r="L274" i="8" s="1"/>
  <c r="K275" i="8"/>
  <c r="K274" i="8" s="1"/>
  <c r="J275" i="8"/>
  <c r="J274" i="8" s="1"/>
  <c r="I275" i="8"/>
  <c r="I274" i="8" s="1"/>
  <c r="H275" i="8"/>
  <c r="H274" i="8" s="1"/>
  <c r="G275" i="8"/>
  <c r="G274" i="8" s="1"/>
  <c r="F275" i="8"/>
  <c r="F274" i="8" s="1"/>
  <c r="E275" i="8"/>
  <c r="E274" i="8" s="1"/>
  <c r="AP271" i="8"/>
  <c r="AP270" i="8" s="1"/>
  <c r="AO271" i="8"/>
  <c r="AO270" i="8" s="1"/>
  <c r="AN271" i="8"/>
  <c r="AN270" i="8" s="1"/>
  <c r="AM271" i="8"/>
  <c r="AM270" i="8" s="1"/>
  <c r="AL271" i="8"/>
  <c r="AL270" i="8" s="1"/>
  <c r="AK271" i="8"/>
  <c r="AK270" i="8" s="1"/>
  <c r="AJ271" i="8"/>
  <c r="AJ270" i="8" s="1"/>
  <c r="AI271" i="8"/>
  <c r="AI270" i="8" s="1"/>
  <c r="AH271" i="8"/>
  <c r="AH270" i="8" s="1"/>
  <c r="AG271" i="8"/>
  <c r="AG270" i="8" s="1"/>
  <c r="AF271" i="8"/>
  <c r="AF270" i="8" s="1"/>
  <c r="AE271" i="8"/>
  <c r="AE270" i="8" s="1"/>
  <c r="AD271" i="8"/>
  <c r="AD270" i="8" s="1"/>
  <c r="AC271" i="8"/>
  <c r="AC270" i="8" s="1"/>
  <c r="AB271" i="8"/>
  <c r="AB270" i="8" s="1"/>
  <c r="AA271" i="8"/>
  <c r="AA270" i="8" s="1"/>
  <c r="Z271" i="8"/>
  <c r="Z270" i="8" s="1"/>
  <c r="Y271" i="8"/>
  <c r="Y270" i="8" s="1"/>
  <c r="X271" i="8"/>
  <c r="X270" i="8" s="1"/>
  <c r="W271" i="8"/>
  <c r="W270" i="8" s="1"/>
  <c r="V271" i="8"/>
  <c r="V270" i="8" s="1"/>
  <c r="U271" i="8"/>
  <c r="U270" i="8" s="1"/>
  <c r="T271" i="8"/>
  <c r="T270" i="8" s="1"/>
  <c r="S271" i="8"/>
  <c r="S270" i="8" s="1"/>
  <c r="R271" i="8"/>
  <c r="R270" i="8" s="1"/>
  <c r="Q271" i="8"/>
  <c r="Q270" i="8" s="1"/>
  <c r="P271" i="8"/>
  <c r="P270" i="8" s="1"/>
  <c r="O271" i="8"/>
  <c r="O270" i="8" s="1"/>
  <c r="N271" i="8"/>
  <c r="N270" i="8" s="1"/>
  <c r="M271" i="8"/>
  <c r="M270" i="8" s="1"/>
  <c r="L271" i="8"/>
  <c r="L270" i="8" s="1"/>
  <c r="K271" i="8"/>
  <c r="K270" i="8" s="1"/>
  <c r="J271" i="8"/>
  <c r="J270" i="8" s="1"/>
  <c r="I271" i="8"/>
  <c r="I270" i="8" s="1"/>
  <c r="H271" i="8"/>
  <c r="H270" i="8" s="1"/>
  <c r="G271" i="8"/>
  <c r="G270" i="8" s="1"/>
  <c r="F271" i="8"/>
  <c r="F270" i="8" s="1"/>
  <c r="AQ270" i="8"/>
  <c r="AQ268" i="8"/>
  <c r="AR268" i="8" s="1"/>
  <c r="AP268" i="8"/>
  <c r="AO268" i="8"/>
  <c r="AN268" i="8"/>
  <c r="AM268" i="8"/>
  <c r="AL268" i="8"/>
  <c r="AK268" i="8"/>
  <c r="AJ268" i="8"/>
  <c r="AI268" i="8"/>
  <c r="AH268" i="8"/>
  <c r="AG268" i="8"/>
  <c r="AF268" i="8"/>
  <c r="AE268" i="8"/>
  <c r="AD268" i="8"/>
  <c r="AC268" i="8"/>
  <c r="AB268" i="8"/>
  <c r="AA268" i="8"/>
  <c r="Z268" i="8"/>
  <c r="Y268" i="8"/>
  <c r="X268" i="8"/>
  <c r="W268" i="8"/>
  <c r="V268" i="8"/>
  <c r="U268" i="8"/>
  <c r="T268" i="8"/>
  <c r="S268" i="8"/>
  <c r="R268" i="8"/>
  <c r="Q268" i="8"/>
  <c r="P268" i="8"/>
  <c r="O268" i="8"/>
  <c r="N268" i="8"/>
  <c r="M268" i="8"/>
  <c r="L268" i="8"/>
  <c r="K268" i="8"/>
  <c r="J268" i="8"/>
  <c r="I268" i="8"/>
  <c r="H268" i="8"/>
  <c r="G268" i="8"/>
  <c r="F268" i="8"/>
  <c r="E268" i="8"/>
  <c r="AP262" i="8"/>
  <c r="AP261" i="8" s="1"/>
  <c r="AP260" i="8" s="1"/>
  <c r="AP259" i="8" s="1"/>
  <c r="AO262" i="8"/>
  <c r="AO261" i="8" s="1"/>
  <c r="AO260" i="8" s="1"/>
  <c r="AO259" i="8" s="1"/>
  <c r="AN262" i="8"/>
  <c r="AM262" i="8"/>
  <c r="AM261" i="8" s="1"/>
  <c r="AM260" i="8" s="1"/>
  <c r="AM259" i="8" s="1"/>
  <c r="AL262" i="8"/>
  <c r="AL261" i="8" s="1"/>
  <c r="AL260" i="8" s="1"/>
  <c r="AL259" i="8" s="1"/>
  <c r="AK262" i="8"/>
  <c r="AK261" i="8" s="1"/>
  <c r="AK260" i="8" s="1"/>
  <c r="AK259" i="8" s="1"/>
  <c r="AJ262" i="8"/>
  <c r="AJ261" i="8" s="1"/>
  <c r="AJ260" i="8" s="1"/>
  <c r="AJ259" i="8" s="1"/>
  <c r="AI262" i="8"/>
  <c r="AI261" i="8" s="1"/>
  <c r="AI260" i="8" s="1"/>
  <c r="AI259" i="8" s="1"/>
  <c r="AH262" i="8"/>
  <c r="AH261" i="8" s="1"/>
  <c r="AH260" i="8" s="1"/>
  <c r="AH259" i="8" s="1"/>
  <c r="AG262" i="8"/>
  <c r="AG261" i="8" s="1"/>
  <c r="AG260" i="8" s="1"/>
  <c r="AG259" i="8" s="1"/>
  <c r="AF262" i="8"/>
  <c r="AF261" i="8" s="1"/>
  <c r="AF260" i="8" s="1"/>
  <c r="AF259" i="8" s="1"/>
  <c r="AE262" i="8"/>
  <c r="AE261" i="8" s="1"/>
  <c r="AE260" i="8" s="1"/>
  <c r="AE259" i="8" s="1"/>
  <c r="AD262" i="8"/>
  <c r="AD261" i="8" s="1"/>
  <c r="AD260" i="8" s="1"/>
  <c r="AD259" i="8" s="1"/>
  <c r="AC262" i="8"/>
  <c r="AC261" i="8" s="1"/>
  <c r="AC260" i="8" s="1"/>
  <c r="AC259" i="8" s="1"/>
  <c r="AB262" i="8"/>
  <c r="AB261" i="8" s="1"/>
  <c r="AB260" i="8" s="1"/>
  <c r="AB259" i="8" s="1"/>
  <c r="AA262" i="8"/>
  <c r="AA261" i="8" s="1"/>
  <c r="AA260" i="8" s="1"/>
  <c r="AA259" i="8" s="1"/>
  <c r="Z262" i="8"/>
  <c r="Z261" i="8" s="1"/>
  <c r="Z260" i="8" s="1"/>
  <c r="Z259" i="8" s="1"/>
  <c r="Y262" i="8"/>
  <c r="Y261" i="8" s="1"/>
  <c r="Y260" i="8" s="1"/>
  <c r="Y259" i="8" s="1"/>
  <c r="X262" i="8"/>
  <c r="X261" i="8" s="1"/>
  <c r="X260" i="8" s="1"/>
  <c r="X259" i="8" s="1"/>
  <c r="W262" i="8"/>
  <c r="W261" i="8" s="1"/>
  <c r="W260" i="8" s="1"/>
  <c r="W259" i="8" s="1"/>
  <c r="V262" i="8"/>
  <c r="V261" i="8" s="1"/>
  <c r="V260" i="8" s="1"/>
  <c r="V259" i="8" s="1"/>
  <c r="U262" i="8"/>
  <c r="U261" i="8" s="1"/>
  <c r="U260" i="8" s="1"/>
  <c r="U259" i="8" s="1"/>
  <c r="T262" i="8"/>
  <c r="T261" i="8" s="1"/>
  <c r="T260" i="8" s="1"/>
  <c r="T259" i="8" s="1"/>
  <c r="S262" i="8"/>
  <c r="S261" i="8" s="1"/>
  <c r="S260" i="8" s="1"/>
  <c r="S259" i="8" s="1"/>
  <c r="R262" i="8"/>
  <c r="R261" i="8" s="1"/>
  <c r="R260" i="8" s="1"/>
  <c r="R259" i="8" s="1"/>
  <c r="Q262" i="8"/>
  <c r="Q261" i="8" s="1"/>
  <c r="Q260" i="8" s="1"/>
  <c r="Q259" i="8" s="1"/>
  <c r="P262" i="8"/>
  <c r="P261" i="8" s="1"/>
  <c r="P260" i="8" s="1"/>
  <c r="P259" i="8" s="1"/>
  <c r="O262" i="8"/>
  <c r="O261" i="8" s="1"/>
  <c r="O260" i="8" s="1"/>
  <c r="O259" i="8" s="1"/>
  <c r="N262" i="8"/>
  <c r="N261" i="8" s="1"/>
  <c r="N260" i="8" s="1"/>
  <c r="N259" i="8" s="1"/>
  <c r="M262" i="8"/>
  <c r="M261" i="8" s="1"/>
  <c r="M260" i="8" s="1"/>
  <c r="M259" i="8" s="1"/>
  <c r="L262" i="8"/>
  <c r="L261" i="8" s="1"/>
  <c r="L260" i="8" s="1"/>
  <c r="L259" i="8" s="1"/>
  <c r="K262" i="8"/>
  <c r="K261" i="8" s="1"/>
  <c r="K260" i="8" s="1"/>
  <c r="K259" i="8" s="1"/>
  <c r="J262" i="8"/>
  <c r="J261" i="8" s="1"/>
  <c r="J260" i="8" s="1"/>
  <c r="J259" i="8" s="1"/>
  <c r="I262" i="8"/>
  <c r="I261" i="8" s="1"/>
  <c r="I260" i="8" s="1"/>
  <c r="I259" i="8" s="1"/>
  <c r="H262" i="8"/>
  <c r="H261" i="8" s="1"/>
  <c r="H260" i="8" s="1"/>
  <c r="H259" i="8" s="1"/>
  <c r="G262" i="8"/>
  <c r="G261" i="8" s="1"/>
  <c r="G260" i="8" s="1"/>
  <c r="G259" i="8" s="1"/>
  <c r="F262" i="8"/>
  <c r="F261" i="8" s="1"/>
  <c r="F260" i="8" s="1"/>
  <c r="F259" i="8" s="1"/>
  <c r="AQ261" i="8"/>
  <c r="AR261" i="8" s="1"/>
  <c r="AN261" i="8"/>
  <c r="AN260" i="8" s="1"/>
  <c r="AN259" i="8" s="1"/>
  <c r="E261" i="8"/>
  <c r="AQ259" i="8"/>
  <c r="E259" i="8"/>
  <c r="AQ257" i="8"/>
  <c r="AP257" i="8"/>
  <c r="AO257" i="8"/>
  <c r="AN257" i="8"/>
  <c r="AM257" i="8"/>
  <c r="AL257" i="8"/>
  <c r="AK257" i="8"/>
  <c r="AJ257" i="8"/>
  <c r="AI257" i="8"/>
  <c r="AH257" i="8"/>
  <c r="AG257" i="8"/>
  <c r="AF257" i="8"/>
  <c r="AE257" i="8"/>
  <c r="AD257" i="8"/>
  <c r="AC257" i="8"/>
  <c r="AB257" i="8"/>
  <c r="AA257" i="8"/>
  <c r="Z257" i="8"/>
  <c r="Y257" i="8"/>
  <c r="X257" i="8"/>
  <c r="W257" i="8"/>
  <c r="V257" i="8"/>
  <c r="U257" i="8"/>
  <c r="T257" i="8"/>
  <c r="S257" i="8"/>
  <c r="R257" i="8"/>
  <c r="Q257" i="8"/>
  <c r="P257" i="8"/>
  <c r="O257" i="8"/>
  <c r="N257" i="8"/>
  <c r="M257" i="8"/>
  <c r="L257" i="8"/>
  <c r="K257" i="8"/>
  <c r="J257" i="8"/>
  <c r="I257" i="8"/>
  <c r="H257" i="8"/>
  <c r="G257" i="8"/>
  <c r="F257" i="8"/>
  <c r="E257" i="8"/>
  <c r="AQ254" i="8"/>
  <c r="AP254" i="8"/>
  <c r="AP253" i="8" s="1"/>
  <c r="AO254" i="8"/>
  <c r="AO253" i="8" s="1"/>
  <c r="AN254" i="8"/>
  <c r="AN253" i="8" s="1"/>
  <c r="AM254" i="8"/>
  <c r="AM253" i="8" s="1"/>
  <c r="AL254" i="8"/>
  <c r="AL253" i="8" s="1"/>
  <c r="AK254" i="8"/>
  <c r="AK253" i="8" s="1"/>
  <c r="AJ254" i="8"/>
  <c r="AJ253" i="8" s="1"/>
  <c r="AI254" i="8"/>
  <c r="AI253" i="8" s="1"/>
  <c r="AH254" i="8"/>
  <c r="AH253" i="8" s="1"/>
  <c r="AG254" i="8"/>
  <c r="AG253" i="8" s="1"/>
  <c r="AF254" i="8"/>
  <c r="AF253" i="8" s="1"/>
  <c r="AE254" i="8"/>
  <c r="AE253" i="8" s="1"/>
  <c r="AD254" i="8"/>
  <c r="AD253" i="8" s="1"/>
  <c r="AC254" i="8"/>
  <c r="AC253" i="8" s="1"/>
  <c r="AB254" i="8"/>
  <c r="AB253" i="8" s="1"/>
  <c r="AA254" i="8"/>
  <c r="AA253" i="8" s="1"/>
  <c r="Z254" i="8"/>
  <c r="Z253" i="8" s="1"/>
  <c r="Y254" i="8"/>
  <c r="Y253" i="8" s="1"/>
  <c r="X254" i="8"/>
  <c r="X253" i="8" s="1"/>
  <c r="W254" i="8"/>
  <c r="W253" i="8" s="1"/>
  <c r="V254" i="8"/>
  <c r="V253" i="8" s="1"/>
  <c r="U254" i="8"/>
  <c r="U253" i="8" s="1"/>
  <c r="T254" i="8"/>
  <c r="T253" i="8" s="1"/>
  <c r="S254" i="8"/>
  <c r="S253" i="8" s="1"/>
  <c r="R254" i="8"/>
  <c r="R253" i="8" s="1"/>
  <c r="Q254" i="8"/>
  <c r="Q253" i="8" s="1"/>
  <c r="P254" i="8"/>
  <c r="P253" i="8" s="1"/>
  <c r="O254" i="8"/>
  <c r="O253" i="8" s="1"/>
  <c r="N254" i="8"/>
  <c r="N253" i="8" s="1"/>
  <c r="M254" i="8"/>
  <c r="M253" i="8" s="1"/>
  <c r="L254" i="8"/>
  <c r="L253" i="8" s="1"/>
  <c r="K254" i="8"/>
  <c r="K253" i="8" s="1"/>
  <c r="J254" i="8"/>
  <c r="J253" i="8" s="1"/>
  <c r="I254" i="8"/>
  <c r="I253" i="8" s="1"/>
  <c r="H254" i="8"/>
  <c r="H253" i="8" s="1"/>
  <c r="G254" i="8"/>
  <c r="G253" i="8" s="1"/>
  <c r="F254" i="8"/>
  <c r="F253" i="8" s="1"/>
  <c r="E254" i="8"/>
  <c r="E253" i="8" s="1"/>
  <c r="AQ247" i="8"/>
  <c r="AP247" i="8"/>
  <c r="AP246" i="8" s="1"/>
  <c r="AP245" i="8" s="1"/>
  <c r="AP244" i="8" s="1"/>
  <c r="AO247" i="8"/>
  <c r="AO246" i="8" s="1"/>
  <c r="AO245" i="8" s="1"/>
  <c r="AO244" i="8" s="1"/>
  <c r="AN247" i="8"/>
  <c r="AN246" i="8" s="1"/>
  <c r="AN245" i="8" s="1"/>
  <c r="AN244" i="8" s="1"/>
  <c r="AM247" i="8"/>
  <c r="AM246" i="8" s="1"/>
  <c r="AM245" i="8" s="1"/>
  <c r="AM244" i="8" s="1"/>
  <c r="AL247" i="8"/>
  <c r="AL246" i="8" s="1"/>
  <c r="AL245" i="8" s="1"/>
  <c r="AL244" i="8" s="1"/>
  <c r="AK247" i="8"/>
  <c r="AK246" i="8" s="1"/>
  <c r="AK245" i="8" s="1"/>
  <c r="AK244" i="8" s="1"/>
  <c r="AJ247" i="8"/>
  <c r="AJ246" i="8" s="1"/>
  <c r="AJ245" i="8" s="1"/>
  <c r="AJ244" i="8" s="1"/>
  <c r="AI247" i="8"/>
  <c r="AI246" i="8" s="1"/>
  <c r="AI245" i="8" s="1"/>
  <c r="AI244" i="8" s="1"/>
  <c r="AH247" i="8"/>
  <c r="AH246" i="8" s="1"/>
  <c r="AH245" i="8" s="1"/>
  <c r="AH244" i="8" s="1"/>
  <c r="AG247" i="8"/>
  <c r="AG246" i="8" s="1"/>
  <c r="AG245" i="8" s="1"/>
  <c r="AG244" i="8" s="1"/>
  <c r="AF247" i="8"/>
  <c r="AF246" i="8" s="1"/>
  <c r="AF245" i="8" s="1"/>
  <c r="AF244" i="8" s="1"/>
  <c r="AE247" i="8"/>
  <c r="AE246" i="8" s="1"/>
  <c r="AE245" i="8" s="1"/>
  <c r="AE244" i="8" s="1"/>
  <c r="AD247" i="8"/>
  <c r="AD246" i="8" s="1"/>
  <c r="AD245" i="8" s="1"/>
  <c r="AD244" i="8" s="1"/>
  <c r="AC247" i="8"/>
  <c r="AC246" i="8" s="1"/>
  <c r="AC245" i="8" s="1"/>
  <c r="AC244" i="8" s="1"/>
  <c r="AB247" i="8"/>
  <c r="AB246" i="8" s="1"/>
  <c r="AB245" i="8" s="1"/>
  <c r="AB244" i="8" s="1"/>
  <c r="AA247" i="8"/>
  <c r="AA246" i="8" s="1"/>
  <c r="AA245" i="8" s="1"/>
  <c r="AA244" i="8" s="1"/>
  <c r="Z247" i="8"/>
  <c r="Z246" i="8" s="1"/>
  <c r="Z245" i="8" s="1"/>
  <c r="Z244" i="8" s="1"/>
  <c r="Y247" i="8"/>
  <c r="Y246" i="8" s="1"/>
  <c r="Y245" i="8" s="1"/>
  <c r="Y244" i="8" s="1"/>
  <c r="X247" i="8"/>
  <c r="X246" i="8" s="1"/>
  <c r="X245" i="8" s="1"/>
  <c r="X244" i="8" s="1"/>
  <c r="W247" i="8"/>
  <c r="W246" i="8" s="1"/>
  <c r="W245" i="8" s="1"/>
  <c r="W244" i="8" s="1"/>
  <c r="V247" i="8"/>
  <c r="V246" i="8" s="1"/>
  <c r="V245" i="8" s="1"/>
  <c r="V244" i="8" s="1"/>
  <c r="U247" i="8"/>
  <c r="U246" i="8" s="1"/>
  <c r="U245" i="8" s="1"/>
  <c r="U244" i="8" s="1"/>
  <c r="T247" i="8"/>
  <c r="T246" i="8" s="1"/>
  <c r="T245" i="8" s="1"/>
  <c r="T244" i="8" s="1"/>
  <c r="S247" i="8"/>
  <c r="S246" i="8" s="1"/>
  <c r="S245" i="8" s="1"/>
  <c r="S244" i="8" s="1"/>
  <c r="R247" i="8"/>
  <c r="R246" i="8" s="1"/>
  <c r="R245" i="8" s="1"/>
  <c r="R244" i="8" s="1"/>
  <c r="Q247" i="8"/>
  <c r="Q246" i="8" s="1"/>
  <c r="Q245" i="8" s="1"/>
  <c r="Q244" i="8" s="1"/>
  <c r="P247" i="8"/>
  <c r="P246" i="8" s="1"/>
  <c r="P245" i="8" s="1"/>
  <c r="P244" i="8" s="1"/>
  <c r="O247" i="8"/>
  <c r="O246" i="8" s="1"/>
  <c r="O245" i="8" s="1"/>
  <c r="O244" i="8" s="1"/>
  <c r="N247" i="8"/>
  <c r="N246" i="8" s="1"/>
  <c r="N245" i="8" s="1"/>
  <c r="N244" i="8" s="1"/>
  <c r="M247" i="8"/>
  <c r="M246" i="8" s="1"/>
  <c r="M245" i="8" s="1"/>
  <c r="M244" i="8" s="1"/>
  <c r="L247" i="8"/>
  <c r="L246" i="8" s="1"/>
  <c r="L245" i="8" s="1"/>
  <c r="L244" i="8" s="1"/>
  <c r="K247" i="8"/>
  <c r="K246" i="8" s="1"/>
  <c r="K245" i="8" s="1"/>
  <c r="K244" i="8" s="1"/>
  <c r="J247" i="8"/>
  <c r="J246" i="8" s="1"/>
  <c r="J245" i="8" s="1"/>
  <c r="J244" i="8" s="1"/>
  <c r="I247" i="8"/>
  <c r="I246" i="8" s="1"/>
  <c r="I245" i="8" s="1"/>
  <c r="I244" i="8" s="1"/>
  <c r="H247" i="8"/>
  <c r="H246" i="8" s="1"/>
  <c r="H245" i="8" s="1"/>
  <c r="H244" i="8" s="1"/>
  <c r="G247" i="8"/>
  <c r="G246" i="8" s="1"/>
  <c r="G245" i="8" s="1"/>
  <c r="G244" i="8" s="1"/>
  <c r="F247" i="8"/>
  <c r="F246" i="8" s="1"/>
  <c r="F245" i="8" s="1"/>
  <c r="F244" i="8" s="1"/>
  <c r="E247" i="8"/>
  <c r="E246" i="8" s="1"/>
  <c r="E245" i="8" s="1"/>
  <c r="E244" i="8" s="1"/>
  <c r="AQ238" i="8"/>
  <c r="AP238" i="8"/>
  <c r="AP237" i="8" s="1"/>
  <c r="AO238" i="8"/>
  <c r="AO237" i="8" s="1"/>
  <c r="AN238" i="8"/>
  <c r="AN237" i="8" s="1"/>
  <c r="AM238" i="8"/>
  <c r="AM237" i="8" s="1"/>
  <c r="AL238" i="8"/>
  <c r="AL237" i="8" s="1"/>
  <c r="AK238" i="8"/>
  <c r="AK237" i="8" s="1"/>
  <c r="AJ238" i="8"/>
  <c r="AI238" i="8"/>
  <c r="AI237" i="8" s="1"/>
  <c r="AH238" i="8"/>
  <c r="AH237" i="8" s="1"/>
  <c r="AG238" i="8"/>
  <c r="AG237" i="8" s="1"/>
  <c r="AF238" i="8"/>
  <c r="AF237" i="8" s="1"/>
  <c r="AE238" i="8"/>
  <c r="AE237" i="8" s="1"/>
  <c r="AD238" i="8"/>
  <c r="AD237" i="8" s="1"/>
  <c r="AC238" i="8"/>
  <c r="AC237" i="8" s="1"/>
  <c r="AB238" i="8"/>
  <c r="AB237" i="8" s="1"/>
  <c r="AA238" i="8"/>
  <c r="AA237" i="8" s="1"/>
  <c r="Z238" i="8"/>
  <c r="Z237" i="8" s="1"/>
  <c r="Y238" i="8"/>
  <c r="Y237" i="8" s="1"/>
  <c r="X238" i="8"/>
  <c r="X237" i="8" s="1"/>
  <c r="W238" i="8"/>
  <c r="W237" i="8" s="1"/>
  <c r="V238" i="8"/>
  <c r="V237" i="8" s="1"/>
  <c r="U238" i="8"/>
  <c r="U237" i="8" s="1"/>
  <c r="T238" i="8"/>
  <c r="T237" i="8" s="1"/>
  <c r="S238" i="8"/>
  <c r="S237" i="8" s="1"/>
  <c r="R238" i="8"/>
  <c r="R237" i="8" s="1"/>
  <c r="Q238" i="8"/>
  <c r="Q237" i="8" s="1"/>
  <c r="P238" i="8"/>
  <c r="P237" i="8" s="1"/>
  <c r="O238" i="8"/>
  <c r="O237" i="8" s="1"/>
  <c r="N238" i="8"/>
  <c r="N237" i="8" s="1"/>
  <c r="M238" i="8"/>
  <c r="M237" i="8" s="1"/>
  <c r="L238" i="8"/>
  <c r="L237" i="8" s="1"/>
  <c r="K238" i="8"/>
  <c r="K237" i="8" s="1"/>
  <c r="J238" i="8"/>
  <c r="J237" i="8" s="1"/>
  <c r="I238" i="8"/>
  <c r="I237" i="8" s="1"/>
  <c r="H238" i="8"/>
  <c r="H237" i="8" s="1"/>
  <c r="G238" i="8"/>
  <c r="G237" i="8" s="1"/>
  <c r="F238" i="8"/>
  <c r="F237" i="8" s="1"/>
  <c r="E238" i="8"/>
  <c r="E237" i="8" s="1"/>
  <c r="AJ237" i="8"/>
  <c r="AQ235" i="8"/>
  <c r="AP235" i="8"/>
  <c r="AO235" i="8"/>
  <c r="AN235" i="8"/>
  <c r="AM235" i="8"/>
  <c r="AL235" i="8"/>
  <c r="AK235" i="8"/>
  <c r="AJ235" i="8"/>
  <c r="AI235" i="8"/>
  <c r="AH235" i="8"/>
  <c r="AG235" i="8"/>
  <c r="AF235" i="8"/>
  <c r="AE235" i="8"/>
  <c r="AD235" i="8"/>
  <c r="AC235" i="8"/>
  <c r="AB235" i="8"/>
  <c r="AA235" i="8"/>
  <c r="Z235" i="8"/>
  <c r="Y235" i="8"/>
  <c r="X235" i="8"/>
  <c r="W235" i="8"/>
  <c r="V235" i="8"/>
  <c r="U235" i="8"/>
  <c r="T235" i="8"/>
  <c r="S235" i="8"/>
  <c r="R235" i="8"/>
  <c r="Q235" i="8"/>
  <c r="P235" i="8"/>
  <c r="O235" i="8"/>
  <c r="N235" i="8"/>
  <c r="M235" i="8"/>
  <c r="L235" i="8"/>
  <c r="K235" i="8"/>
  <c r="J235" i="8"/>
  <c r="I235" i="8"/>
  <c r="H235" i="8"/>
  <c r="G235" i="8"/>
  <c r="F235" i="8"/>
  <c r="E235" i="8"/>
  <c r="AQ233" i="8"/>
  <c r="AP233" i="8"/>
  <c r="AO233" i="8"/>
  <c r="AN233" i="8"/>
  <c r="AM233" i="8"/>
  <c r="AM232" i="8" s="1"/>
  <c r="AL233" i="8"/>
  <c r="AK233" i="8"/>
  <c r="AJ233" i="8"/>
  <c r="AJ232" i="8" s="1"/>
  <c r="AI233" i="8"/>
  <c r="AI232" i="8" s="1"/>
  <c r="AH233" i="8"/>
  <c r="AG233" i="8"/>
  <c r="AF233" i="8"/>
  <c r="AF232" i="8" s="1"/>
  <c r="AE233" i="8"/>
  <c r="AE232" i="8" s="1"/>
  <c r="AD233" i="8"/>
  <c r="AC233" i="8"/>
  <c r="AB233" i="8"/>
  <c r="AA233" i="8"/>
  <c r="Z233" i="8"/>
  <c r="Y233" i="8"/>
  <c r="X233" i="8"/>
  <c r="X232" i="8" s="1"/>
  <c r="W233" i="8"/>
  <c r="W232" i="8" s="1"/>
  <c r="V233" i="8"/>
  <c r="U233" i="8"/>
  <c r="T233" i="8"/>
  <c r="T232" i="8" s="1"/>
  <c r="S233" i="8"/>
  <c r="S232" i="8" s="1"/>
  <c r="R233" i="8"/>
  <c r="Q233" i="8"/>
  <c r="P233" i="8"/>
  <c r="P232" i="8" s="1"/>
  <c r="O233" i="8"/>
  <c r="O232" i="8" s="1"/>
  <c r="N233" i="8"/>
  <c r="M233" i="8"/>
  <c r="L233" i="8"/>
  <c r="K233" i="8"/>
  <c r="J233" i="8"/>
  <c r="I233" i="8"/>
  <c r="H233" i="8"/>
  <c r="H232" i="8" s="1"/>
  <c r="G233" i="8"/>
  <c r="G232" i="8" s="1"/>
  <c r="F233" i="8"/>
  <c r="E233" i="8"/>
  <c r="AN232" i="8"/>
  <c r="AQ227" i="8"/>
  <c r="AP227" i="8"/>
  <c r="AP226" i="8" s="1"/>
  <c r="AP225" i="8" s="1"/>
  <c r="AP224" i="8" s="1"/>
  <c r="AO227" i="8"/>
  <c r="AO226" i="8" s="1"/>
  <c r="AO225" i="8" s="1"/>
  <c r="AO224" i="8" s="1"/>
  <c r="AN227" i="8"/>
  <c r="AN226" i="8" s="1"/>
  <c r="AN225" i="8" s="1"/>
  <c r="AN224" i="8" s="1"/>
  <c r="AM227" i="8"/>
  <c r="AM226" i="8" s="1"/>
  <c r="AM225" i="8" s="1"/>
  <c r="AM224" i="8" s="1"/>
  <c r="AL227" i="8"/>
  <c r="AL226" i="8" s="1"/>
  <c r="AL225" i="8" s="1"/>
  <c r="AL224" i="8" s="1"/>
  <c r="AK227" i="8"/>
  <c r="AK226" i="8" s="1"/>
  <c r="AK225" i="8" s="1"/>
  <c r="AK224" i="8" s="1"/>
  <c r="AJ227" i="8"/>
  <c r="AJ226" i="8" s="1"/>
  <c r="AJ225" i="8" s="1"/>
  <c r="AJ224" i="8" s="1"/>
  <c r="AI227" i="8"/>
  <c r="AI226" i="8" s="1"/>
  <c r="AI225" i="8" s="1"/>
  <c r="AI224" i="8" s="1"/>
  <c r="AH227" i="8"/>
  <c r="AH226" i="8" s="1"/>
  <c r="AH225" i="8" s="1"/>
  <c r="AH224" i="8" s="1"/>
  <c r="AG227" i="8"/>
  <c r="AG226" i="8" s="1"/>
  <c r="AG225" i="8" s="1"/>
  <c r="AG224" i="8" s="1"/>
  <c r="AF227" i="8"/>
  <c r="AF226" i="8" s="1"/>
  <c r="AF225" i="8" s="1"/>
  <c r="AF224" i="8" s="1"/>
  <c r="AE227" i="8"/>
  <c r="AE226" i="8" s="1"/>
  <c r="AE225" i="8" s="1"/>
  <c r="AE224" i="8" s="1"/>
  <c r="AD227" i="8"/>
  <c r="AD226" i="8" s="1"/>
  <c r="AD225" i="8" s="1"/>
  <c r="AD224" i="8" s="1"/>
  <c r="AC227" i="8"/>
  <c r="AC226" i="8" s="1"/>
  <c r="AC225" i="8" s="1"/>
  <c r="AC224" i="8" s="1"/>
  <c r="AB227" i="8"/>
  <c r="AB226" i="8" s="1"/>
  <c r="AB225" i="8" s="1"/>
  <c r="AB224" i="8" s="1"/>
  <c r="AA227" i="8"/>
  <c r="AA226" i="8" s="1"/>
  <c r="AA225" i="8" s="1"/>
  <c r="AA224" i="8" s="1"/>
  <c r="Z227" i="8"/>
  <c r="Z226" i="8" s="1"/>
  <c r="Z225" i="8" s="1"/>
  <c r="Z224" i="8" s="1"/>
  <c r="Y227" i="8"/>
  <c r="Y226" i="8" s="1"/>
  <c r="Y225" i="8" s="1"/>
  <c r="Y224" i="8" s="1"/>
  <c r="X227" i="8"/>
  <c r="X226" i="8" s="1"/>
  <c r="X225" i="8" s="1"/>
  <c r="X224" i="8" s="1"/>
  <c r="W227" i="8"/>
  <c r="W226" i="8" s="1"/>
  <c r="W225" i="8" s="1"/>
  <c r="W224" i="8" s="1"/>
  <c r="V227" i="8"/>
  <c r="V226" i="8" s="1"/>
  <c r="V225" i="8" s="1"/>
  <c r="V224" i="8" s="1"/>
  <c r="U227" i="8"/>
  <c r="U226" i="8" s="1"/>
  <c r="U225" i="8" s="1"/>
  <c r="U224" i="8" s="1"/>
  <c r="T227" i="8"/>
  <c r="T226" i="8" s="1"/>
  <c r="T225" i="8" s="1"/>
  <c r="T224" i="8" s="1"/>
  <c r="S227" i="8"/>
  <c r="S226" i="8" s="1"/>
  <c r="S225" i="8" s="1"/>
  <c r="S224" i="8" s="1"/>
  <c r="R227" i="8"/>
  <c r="R226" i="8" s="1"/>
  <c r="R225" i="8" s="1"/>
  <c r="R224" i="8" s="1"/>
  <c r="Q227" i="8"/>
  <c r="Q226" i="8" s="1"/>
  <c r="Q225" i="8" s="1"/>
  <c r="Q224" i="8" s="1"/>
  <c r="P227" i="8"/>
  <c r="P226" i="8" s="1"/>
  <c r="P225" i="8" s="1"/>
  <c r="P224" i="8" s="1"/>
  <c r="O227" i="8"/>
  <c r="O226" i="8" s="1"/>
  <c r="O225" i="8" s="1"/>
  <c r="O224" i="8" s="1"/>
  <c r="N227" i="8"/>
  <c r="N226" i="8" s="1"/>
  <c r="N225" i="8" s="1"/>
  <c r="N224" i="8" s="1"/>
  <c r="M227" i="8"/>
  <c r="M226" i="8" s="1"/>
  <c r="M225" i="8" s="1"/>
  <c r="M224" i="8" s="1"/>
  <c r="L227" i="8"/>
  <c r="L226" i="8" s="1"/>
  <c r="L225" i="8" s="1"/>
  <c r="L224" i="8" s="1"/>
  <c r="K227" i="8"/>
  <c r="K226" i="8" s="1"/>
  <c r="K225" i="8" s="1"/>
  <c r="K224" i="8" s="1"/>
  <c r="J227" i="8"/>
  <c r="J226" i="8" s="1"/>
  <c r="J225" i="8" s="1"/>
  <c r="J224" i="8" s="1"/>
  <c r="I227" i="8"/>
  <c r="I226" i="8" s="1"/>
  <c r="I225" i="8" s="1"/>
  <c r="I224" i="8" s="1"/>
  <c r="H227" i="8"/>
  <c r="H226" i="8" s="1"/>
  <c r="H225" i="8" s="1"/>
  <c r="H224" i="8" s="1"/>
  <c r="G227" i="8"/>
  <c r="G226" i="8" s="1"/>
  <c r="G225" i="8" s="1"/>
  <c r="G224" i="8" s="1"/>
  <c r="F227" i="8"/>
  <c r="F226" i="8" s="1"/>
  <c r="F225" i="8" s="1"/>
  <c r="F224" i="8" s="1"/>
  <c r="E227" i="8"/>
  <c r="E226" i="8" s="1"/>
  <c r="AP222" i="8"/>
  <c r="AO222" i="8"/>
  <c r="AN222" i="8"/>
  <c r="AM222" i="8"/>
  <c r="AL222" i="8"/>
  <c r="AK222" i="8"/>
  <c r="AJ222" i="8"/>
  <c r="AI222" i="8"/>
  <c r="AH222" i="8"/>
  <c r="AG222" i="8"/>
  <c r="AF222" i="8"/>
  <c r="AE222" i="8"/>
  <c r="AD222" i="8"/>
  <c r="AC222" i="8"/>
  <c r="AB222" i="8"/>
  <c r="AA222" i="8"/>
  <c r="Z222" i="8"/>
  <c r="Y222" i="8"/>
  <c r="X222" i="8"/>
  <c r="W222" i="8"/>
  <c r="V222" i="8"/>
  <c r="U222" i="8"/>
  <c r="T222" i="8"/>
  <c r="S222" i="8"/>
  <c r="R222" i="8"/>
  <c r="Q222" i="8"/>
  <c r="P222" i="8"/>
  <c r="O222" i="8"/>
  <c r="N222" i="8"/>
  <c r="M222" i="8"/>
  <c r="L222" i="8"/>
  <c r="K222" i="8"/>
  <c r="J222" i="8"/>
  <c r="I222" i="8"/>
  <c r="H222" i="8"/>
  <c r="G222" i="8"/>
  <c r="F222" i="8"/>
  <c r="AQ220" i="8"/>
  <c r="E220" i="8"/>
  <c r="AP216" i="8"/>
  <c r="AP214" i="8" s="1"/>
  <c r="AO216" i="8"/>
  <c r="AO214" i="8" s="1"/>
  <c r="AN216" i="8"/>
  <c r="AN214" i="8" s="1"/>
  <c r="AM216" i="8"/>
  <c r="AM214" i="8" s="1"/>
  <c r="AL216" i="8"/>
  <c r="AL214" i="8" s="1"/>
  <c r="AK216" i="8"/>
  <c r="AK214" i="8" s="1"/>
  <c r="AJ216" i="8"/>
  <c r="AJ214" i="8" s="1"/>
  <c r="AI216" i="8"/>
  <c r="AI214" i="8" s="1"/>
  <c r="AH216" i="8"/>
  <c r="AH214" i="8" s="1"/>
  <c r="AG216" i="8"/>
  <c r="AG214" i="8" s="1"/>
  <c r="AF216" i="8"/>
  <c r="AF214" i="8" s="1"/>
  <c r="AE216" i="8"/>
  <c r="AE214" i="8" s="1"/>
  <c r="AD216" i="8"/>
  <c r="AD214" i="8" s="1"/>
  <c r="AC216" i="8"/>
  <c r="AC214" i="8" s="1"/>
  <c r="AB216" i="8"/>
  <c r="AB214" i="8" s="1"/>
  <c r="AA216" i="8"/>
  <c r="AA214" i="8" s="1"/>
  <c r="Z216" i="8"/>
  <c r="Z214" i="8" s="1"/>
  <c r="Y216" i="8"/>
  <c r="Y214" i="8" s="1"/>
  <c r="X216" i="8"/>
  <c r="X214" i="8" s="1"/>
  <c r="W216" i="8"/>
  <c r="W214" i="8" s="1"/>
  <c r="V216" i="8"/>
  <c r="V214" i="8" s="1"/>
  <c r="U216" i="8"/>
  <c r="U214" i="8" s="1"/>
  <c r="T216" i="8"/>
  <c r="T214" i="8" s="1"/>
  <c r="S216" i="8"/>
  <c r="S214" i="8" s="1"/>
  <c r="R216" i="8"/>
  <c r="R214" i="8" s="1"/>
  <c r="Q216" i="8"/>
  <c r="Q214" i="8" s="1"/>
  <c r="P216" i="8"/>
  <c r="P214" i="8" s="1"/>
  <c r="O216" i="8"/>
  <c r="O214" i="8" s="1"/>
  <c r="N216" i="8"/>
  <c r="N214" i="8" s="1"/>
  <c r="M216" i="8"/>
  <c r="M214" i="8" s="1"/>
  <c r="L216" i="8"/>
  <c r="L214" i="8" s="1"/>
  <c r="K216" i="8"/>
  <c r="K214" i="8" s="1"/>
  <c r="J216" i="8"/>
  <c r="J214" i="8" s="1"/>
  <c r="I216" i="8"/>
  <c r="I214" i="8" s="1"/>
  <c r="H216" i="8"/>
  <c r="H214" i="8" s="1"/>
  <c r="G216" i="8"/>
  <c r="G214" i="8" s="1"/>
  <c r="AQ212" i="8"/>
  <c r="AR212" i="8" s="1"/>
  <c r="AP212" i="8"/>
  <c r="AO212" i="8"/>
  <c r="AN212" i="8"/>
  <c r="AM212" i="8"/>
  <c r="AL212" i="8"/>
  <c r="AK212" i="8"/>
  <c r="AJ212" i="8"/>
  <c r="AI212" i="8"/>
  <c r="AH212" i="8"/>
  <c r="AG212" i="8"/>
  <c r="AF212" i="8"/>
  <c r="AE212" i="8"/>
  <c r="AD212" i="8"/>
  <c r="AC212" i="8"/>
  <c r="AB212" i="8"/>
  <c r="AA212" i="8"/>
  <c r="Z212" i="8"/>
  <c r="Y212" i="8"/>
  <c r="X212" i="8"/>
  <c r="W212" i="8"/>
  <c r="V212" i="8"/>
  <c r="U212" i="8"/>
  <c r="T212" i="8"/>
  <c r="S212" i="8"/>
  <c r="R212" i="8"/>
  <c r="Q212" i="8"/>
  <c r="P212" i="8"/>
  <c r="O212" i="8"/>
  <c r="N212" i="8"/>
  <c r="M212" i="8"/>
  <c r="L212" i="8"/>
  <c r="K212" i="8"/>
  <c r="J212" i="8"/>
  <c r="I212" i="8"/>
  <c r="H212" i="8"/>
  <c r="G212" i="8"/>
  <c r="F212" i="8"/>
  <c r="E212" i="8"/>
  <c r="AQ210" i="8"/>
  <c r="AP210" i="8"/>
  <c r="AO210" i="8"/>
  <c r="AN210" i="8"/>
  <c r="AM210" i="8"/>
  <c r="AL210" i="8"/>
  <c r="AK210" i="8"/>
  <c r="AJ210" i="8"/>
  <c r="AI210" i="8"/>
  <c r="AH210" i="8"/>
  <c r="AG210" i="8"/>
  <c r="AF210" i="8"/>
  <c r="AE210" i="8"/>
  <c r="AD210" i="8"/>
  <c r="AC210" i="8"/>
  <c r="AB210" i="8"/>
  <c r="AA210" i="8"/>
  <c r="Z210" i="8"/>
  <c r="Y210" i="8"/>
  <c r="X210" i="8"/>
  <c r="W210" i="8"/>
  <c r="V210" i="8"/>
  <c r="U210" i="8"/>
  <c r="T210" i="8"/>
  <c r="S210" i="8"/>
  <c r="R210" i="8"/>
  <c r="Q210" i="8"/>
  <c r="P210" i="8"/>
  <c r="O210" i="8"/>
  <c r="N210" i="8"/>
  <c r="M210" i="8"/>
  <c r="L210" i="8"/>
  <c r="K210" i="8"/>
  <c r="J210" i="8"/>
  <c r="I210" i="8"/>
  <c r="H210" i="8"/>
  <c r="G210" i="8"/>
  <c r="F210" i="8"/>
  <c r="E210" i="8"/>
  <c r="AQ208" i="8"/>
  <c r="AP208" i="8"/>
  <c r="AO208" i="8"/>
  <c r="AN208" i="8"/>
  <c r="AM208" i="8"/>
  <c r="AL208" i="8"/>
  <c r="AK208" i="8"/>
  <c r="AJ208" i="8"/>
  <c r="AI208" i="8"/>
  <c r="AH208" i="8"/>
  <c r="AG208" i="8"/>
  <c r="AF208" i="8"/>
  <c r="AE208" i="8"/>
  <c r="AD208" i="8"/>
  <c r="AC208" i="8"/>
  <c r="AB208" i="8"/>
  <c r="AA208" i="8"/>
  <c r="Z208" i="8"/>
  <c r="Y208" i="8"/>
  <c r="X208" i="8"/>
  <c r="W208" i="8"/>
  <c r="V208" i="8"/>
  <c r="U208" i="8"/>
  <c r="T208" i="8"/>
  <c r="S208" i="8"/>
  <c r="R208" i="8"/>
  <c r="Q208" i="8"/>
  <c r="P208" i="8"/>
  <c r="O208" i="8"/>
  <c r="N208" i="8"/>
  <c r="M208" i="8"/>
  <c r="L208" i="8"/>
  <c r="K208" i="8"/>
  <c r="J208" i="8"/>
  <c r="I208" i="8"/>
  <c r="H208" i="8"/>
  <c r="G208" i="8"/>
  <c r="F208" i="8"/>
  <c r="E208" i="8"/>
  <c r="AQ206" i="8"/>
  <c r="AR206" i="8" s="1"/>
  <c r="AP206" i="8"/>
  <c r="AO206" i="8"/>
  <c r="AN206" i="8"/>
  <c r="AM206" i="8"/>
  <c r="AL206" i="8"/>
  <c r="AK206" i="8"/>
  <c r="AJ206" i="8"/>
  <c r="AI206" i="8"/>
  <c r="AH206" i="8"/>
  <c r="AG206" i="8"/>
  <c r="AF206" i="8"/>
  <c r="AE206" i="8"/>
  <c r="AD206" i="8"/>
  <c r="AC206" i="8"/>
  <c r="AB206" i="8"/>
  <c r="AA206" i="8"/>
  <c r="Z206" i="8"/>
  <c r="Y206" i="8"/>
  <c r="X206" i="8"/>
  <c r="W206" i="8"/>
  <c r="V206" i="8"/>
  <c r="U206" i="8"/>
  <c r="T206" i="8"/>
  <c r="S206" i="8"/>
  <c r="R206" i="8"/>
  <c r="Q206" i="8"/>
  <c r="P206" i="8"/>
  <c r="O206" i="8"/>
  <c r="N206" i="8"/>
  <c r="M206" i="8"/>
  <c r="L206" i="8"/>
  <c r="K206" i="8"/>
  <c r="J206" i="8"/>
  <c r="I206" i="8"/>
  <c r="H206" i="8"/>
  <c r="G206" i="8"/>
  <c r="F206" i="8"/>
  <c r="E206" i="8"/>
  <c r="AQ204" i="8"/>
  <c r="AP204" i="8"/>
  <c r="AP203" i="8" s="1"/>
  <c r="AO204" i="8"/>
  <c r="AN204" i="8"/>
  <c r="AM204" i="8"/>
  <c r="AL204" i="8"/>
  <c r="AL203" i="8" s="1"/>
  <c r="AK204" i="8"/>
  <c r="AJ204" i="8"/>
  <c r="AI204" i="8"/>
  <c r="AH204" i="8"/>
  <c r="AH203" i="8" s="1"/>
  <c r="AG204" i="8"/>
  <c r="AF204" i="8"/>
  <c r="AE204" i="8"/>
  <c r="AD204" i="8"/>
  <c r="AD203" i="8" s="1"/>
  <c r="AC204" i="8"/>
  <c r="AB204" i="8"/>
  <c r="AA204" i="8"/>
  <c r="Z204" i="8"/>
  <c r="Z203" i="8" s="1"/>
  <c r="Y204" i="8"/>
  <c r="X204" i="8"/>
  <c r="W204" i="8"/>
  <c r="V204" i="8"/>
  <c r="V203" i="8" s="1"/>
  <c r="U204" i="8"/>
  <c r="T204" i="8"/>
  <c r="S204" i="8"/>
  <c r="R204" i="8"/>
  <c r="R203" i="8" s="1"/>
  <c r="Q204" i="8"/>
  <c r="P204" i="8"/>
  <c r="O204" i="8"/>
  <c r="N204" i="8"/>
  <c r="N203" i="8" s="1"/>
  <c r="M204" i="8"/>
  <c r="L204" i="8"/>
  <c r="K204" i="8"/>
  <c r="J204" i="8"/>
  <c r="J203" i="8" s="1"/>
  <c r="I204" i="8"/>
  <c r="H204" i="8"/>
  <c r="G204" i="8"/>
  <c r="F204" i="8"/>
  <c r="F203" i="8" s="1"/>
  <c r="E204" i="8"/>
  <c r="AQ198" i="8"/>
  <c r="AP198" i="8"/>
  <c r="AP197" i="8" s="1"/>
  <c r="AP196" i="8" s="1"/>
  <c r="AP195" i="8" s="1"/>
  <c r="AP194" i="8" s="1"/>
  <c r="AO198" i="8"/>
  <c r="AO197" i="8" s="1"/>
  <c r="AO196" i="8" s="1"/>
  <c r="AO195" i="8" s="1"/>
  <c r="AO194" i="8" s="1"/>
  <c r="AN198" i="8"/>
  <c r="AN197" i="8" s="1"/>
  <c r="AN196" i="8" s="1"/>
  <c r="AN195" i="8" s="1"/>
  <c r="AN194" i="8" s="1"/>
  <c r="AM198" i="8"/>
  <c r="AM197" i="8" s="1"/>
  <c r="AM196" i="8" s="1"/>
  <c r="AM195" i="8" s="1"/>
  <c r="AM194" i="8" s="1"/>
  <c r="AL198" i="8"/>
  <c r="AL197" i="8" s="1"/>
  <c r="AL196" i="8" s="1"/>
  <c r="AL195" i="8" s="1"/>
  <c r="AL194" i="8" s="1"/>
  <c r="AK198" i="8"/>
  <c r="AK197" i="8" s="1"/>
  <c r="AK196" i="8" s="1"/>
  <c r="AK195" i="8" s="1"/>
  <c r="AK194" i="8" s="1"/>
  <c r="AJ198" i="8"/>
  <c r="AJ197" i="8" s="1"/>
  <c r="AJ196" i="8" s="1"/>
  <c r="AJ195" i="8" s="1"/>
  <c r="AJ194" i="8" s="1"/>
  <c r="AI198" i="8"/>
  <c r="AI197" i="8" s="1"/>
  <c r="AI196" i="8" s="1"/>
  <c r="AI195" i="8" s="1"/>
  <c r="AI194" i="8" s="1"/>
  <c r="AH198" i="8"/>
  <c r="AH197" i="8" s="1"/>
  <c r="AH196" i="8" s="1"/>
  <c r="AH195" i="8" s="1"/>
  <c r="AH194" i="8" s="1"/>
  <c r="AG198" i="8"/>
  <c r="AG197" i="8" s="1"/>
  <c r="AG196" i="8" s="1"/>
  <c r="AG195" i="8" s="1"/>
  <c r="AG194" i="8" s="1"/>
  <c r="AF198" i="8"/>
  <c r="AF197" i="8" s="1"/>
  <c r="AF196" i="8" s="1"/>
  <c r="AF195" i="8" s="1"/>
  <c r="AF194" i="8" s="1"/>
  <c r="AE198" i="8"/>
  <c r="AE197" i="8" s="1"/>
  <c r="AE196" i="8" s="1"/>
  <c r="AE195" i="8" s="1"/>
  <c r="AE194" i="8" s="1"/>
  <c r="AD198" i="8"/>
  <c r="AD197" i="8" s="1"/>
  <c r="AD196" i="8" s="1"/>
  <c r="AD195" i="8" s="1"/>
  <c r="AD194" i="8" s="1"/>
  <c r="AC198" i="8"/>
  <c r="AC197" i="8" s="1"/>
  <c r="AC196" i="8" s="1"/>
  <c r="AC195" i="8" s="1"/>
  <c r="AC194" i="8" s="1"/>
  <c r="AB198" i="8"/>
  <c r="AB197" i="8" s="1"/>
  <c r="AB196" i="8" s="1"/>
  <c r="AB195" i="8" s="1"/>
  <c r="AB194" i="8" s="1"/>
  <c r="AA198" i="8"/>
  <c r="AA197" i="8" s="1"/>
  <c r="AA196" i="8" s="1"/>
  <c r="AA195" i="8" s="1"/>
  <c r="AA194" i="8" s="1"/>
  <c r="Z198" i="8"/>
  <c r="Z197" i="8" s="1"/>
  <c r="Z196" i="8" s="1"/>
  <c r="Z195" i="8" s="1"/>
  <c r="Z194" i="8" s="1"/>
  <c r="Y198" i="8"/>
  <c r="Y197" i="8" s="1"/>
  <c r="Y196" i="8" s="1"/>
  <c r="Y195" i="8" s="1"/>
  <c r="Y194" i="8" s="1"/>
  <c r="X198" i="8"/>
  <c r="X197" i="8" s="1"/>
  <c r="X196" i="8" s="1"/>
  <c r="X195" i="8" s="1"/>
  <c r="X194" i="8" s="1"/>
  <c r="W198" i="8"/>
  <c r="W197" i="8" s="1"/>
  <c r="W196" i="8" s="1"/>
  <c r="W195" i="8" s="1"/>
  <c r="W194" i="8" s="1"/>
  <c r="V198" i="8"/>
  <c r="V197" i="8" s="1"/>
  <c r="V196" i="8" s="1"/>
  <c r="V195" i="8" s="1"/>
  <c r="V194" i="8" s="1"/>
  <c r="U198" i="8"/>
  <c r="U197" i="8" s="1"/>
  <c r="U196" i="8" s="1"/>
  <c r="U195" i="8" s="1"/>
  <c r="U194" i="8" s="1"/>
  <c r="T198" i="8"/>
  <c r="T197" i="8" s="1"/>
  <c r="T196" i="8" s="1"/>
  <c r="T195" i="8" s="1"/>
  <c r="T194" i="8" s="1"/>
  <c r="S198" i="8"/>
  <c r="S197" i="8" s="1"/>
  <c r="S196" i="8" s="1"/>
  <c r="S195" i="8" s="1"/>
  <c r="S194" i="8" s="1"/>
  <c r="R198" i="8"/>
  <c r="R197" i="8" s="1"/>
  <c r="R196" i="8" s="1"/>
  <c r="R195" i="8" s="1"/>
  <c r="R194" i="8" s="1"/>
  <c r="Q198" i="8"/>
  <c r="Q197" i="8" s="1"/>
  <c r="Q196" i="8" s="1"/>
  <c r="Q195" i="8" s="1"/>
  <c r="Q194" i="8" s="1"/>
  <c r="P198" i="8"/>
  <c r="P197" i="8" s="1"/>
  <c r="P196" i="8" s="1"/>
  <c r="P195" i="8" s="1"/>
  <c r="P194" i="8" s="1"/>
  <c r="O198" i="8"/>
  <c r="O197" i="8" s="1"/>
  <c r="O196" i="8" s="1"/>
  <c r="O195" i="8" s="1"/>
  <c r="O194" i="8" s="1"/>
  <c r="N198" i="8"/>
  <c r="N197" i="8" s="1"/>
  <c r="N196" i="8" s="1"/>
  <c r="N195" i="8" s="1"/>
  <c r="N194" i="8" s="1"/>
  <c r="M198" i="8"/>
  <c r="M197" i="8" s="1"/>
  <c r="M196" i="8" s="1"/>
  <c r="M195" i="8" s="1"/>
  <c r="M194" i="8" s="1"/>
  <c r="L198" i="8"/>
  <c r="L197" i="8" s="1"/>
  <c r="L196" i="8" s="1"/>
  <c r="L195" i="8" s="1"/>
  <c r="L194" i="8" s="1"/>
  <c r="K198" i="8"/>
  <c r="K197" i="8" s="1"/>
  <c r="K196" i="8" s="1"/>
  <c r="K195" i="8" s="1"/>
  <c r="K194" i="8" s="1"/>
  <c r="J198" i="8"/>
  <c r="J197" i="8" s="1"/>
  <c r="J196" i="8" s="1"/>
  <c r="J195" i="8" s="1"/>
  <c r="J194" i="8" s="1"/>
  <c r="I198" i="8"/>
  <c r="I197" i="8" s="1"/>
  <c r="I196" i="8" s="1"/>
  <c r="I195" i="8" s="1"/>
  <c r="I194" i="8" s="1"/>
  <c r="H198" i="8"/>
  <c r="H197" i="8" s="1"/>
  <c r="H196" i="8" s="1"/>
  <c r="H195" i="8" s="1"/>
  <c r="H194" i="8" s="1"/>
  <c r="G198" i="8"/>
  <c r="G197" i="8" s="1"/>
  <c r="G196" i="8" s="1"/>
  <c r="G195" i="8" s="1"/>
  <c r="G194" i="8" s="1"/>
  <c r="F198" i="8"/>
  <c r="F197" i="8" s="1"/>
  <c r="F196" i="8" s="1"/>
  <c r="F195" i="8" s="1"/>
  <c r="F194" i="8" s="1"/>
  <c r="E198" i="8"/>
  <c r="E197" i="8" s="1"/>
  <c r="AP191" i="8"/>
  <c r="AP190" i="8" s="1"/>
  <c r="AP189" i="8" s="1"/>
  <c r="AO191" i="8"/>
  <c r="AO190" i="8" s="1"/>
  <c r="AO189" i="8" s="1"/>
  <c r="AN191" i="8"/>
  <c r="AN190" i="8" s="1"/>
  <c r="AN189" i="8" s="1"/>
  <c r="AM191" i="8"/>
  <c r="AM190" i="8" s="1"/>
  <c r="AM189" i="8" s="1"/>
  <c r="AL191" i="8"/>
  <c r="AL190" i="8" s="1"/>
  <c r="AK191" i="8"/>
  <c r="AK190" i="8" s="1"/>
  <c r="AK189" i="8" s="1"/>
  <c r="AJ191" i="8"/>
  <c r="AJ190" i="8" s="1"/>
  <c r="AJ189" i="8" s="1"/>
  <c r="AI191" i="8"/>
  <c r="AI190" i="8" s="1"/>
  <c r="AI189" i="8" s="1"/>
  <c r="AH191" i="8"/>
  <c r="AH190" i="8" s="1"/>
  <c r="AH189" i="8" s="1"/>
  <c r="AG191" i="8"/>
  <c r="AG190" i="8" s="1"/>
  <c r="AG189" i="8" s="1"/>
  <c r="AF191" i="8"/>
  <c r="AF190" i="8" s="1"/>
  <c r="AF189" i="8" s="1"/>
  <c r="AE191" i="8"/>
  <c r="AE190" i="8" s="1"/>
  <c r="AE189" i="8" s="1"/>
  <c r="AD191" i="8"/>
  <c r="AD190" i="8" s="1"/>
  <c r="AD189" i="8" s="1"/>
  <c r="AC191" i="8"/>
  <c r="AC190" i="8" s="1"/>
  <c r="AC189" i="8" s="1"/>
  <c r="AB191" i="8"/>
  <c r="AB190" i="8" s="1"/>
  <c r="AB189" i="8" s="1"/>
  <c r="AA191" i="8"/>
  <c r="AA190" i="8" s="1"/>
  <c r="Z191" i="8"/>
  <c r="Z190" i="8" s="1"/>
  <c r="Y191" i="8"/>
  <c r="Y190" i="8" s="1"/>
  <c r="Y189" i="8" s="1"/>
  <c r="X191" i="8"/>
  <c r="X190" i="8" s="1"/>
  <c r="X189" i="8" s="1"/>
  <c r="W191" i="8"/>
  <c r="W190" i="8" s="1"/>
  <c r="W189" i="8" s="1"/>
  <c r="V191" i="8"/>
  <c r="V190" i="8" s="1"/>
  <c r="U191" i="8"/>
  <c r="U190" i="8" s="1"/>
  <c r="U189" i="8" s="1"/>
  <c r="T191" i="8"/>
  <c r="T190" i="8" s="1"/>
  <c r="T189" i="8" s="1"/>
  <c r="S191" i="8"/>
  <c r="S190" i="8" s="1"/>
  <c r="S189" i="8" s="1"/>
  <c r="R191" i="8"/>
  <c r="R190" i="8" s="1"/>
  <c r="R189" i="8" s="1"/>
  <c r="Q191" i="8"/>
  <c r="Q190" i="8" s="1"/>
  <c r="Q189" i="8" s="1"/>
  <c r="P191" i="8"/>
  <c r="P190" i="8" s="1"/>
  <c r="P189" i="8" s="1"/>
  <c r="O191" i="8"/>
  <c r="O190" i="8" s="1"/>
  <c r="O189" i="8" s="1"/>
  <c r="N191" i="8"/>
  <c r="N190" i="8" s="1"/>
  <c r="N189" i="8" s="1"/>
  <c r="M191" i="8"/>
  <c r="M190" i="8" s="1"/>
  <c r="M189" i="8" s="1"/>
  <c r="L191" i="8"/>
  <c r="L190" i="8" s="1"/>
  <c r="L189" i="8" s="1"/>
  <c r="K191" i="8"/>
  <c r="K190" i="8" s="1"/>
  <c r="K189" i="8" s="1"/>
  <c r="J191" i="8"/>
  <c r="J190" i="8" s="1"/>
  <c r="I191" i="8"/>
  <c r="I190" i="8" s="1"/>
  <c r="I189" i="8" s="1"/>
  <c r="H191" i="8"/>
  <c r="H190" i="8" s="1"/>
  <c r="H189" i="8" s="1"/>
  <c r="G191" i="8"/>
  <c r="G190" i="8" s="1"/>
  <c r="G189" i="8" s="1"/>
  <c r="F191" i="8"/>
  <c r="F190" i="8" s="1"/>
  <c r="AQ190" i="8"/>
  <c r="E190" i="8"/>
  <c r="AP183" i="8"/>
  <c r="AP180" i="8" s="1"/>
  <c r="AO183" i="8"/>
  <c r="AO180" i="8" s="1"/>
  <c r="AN183" i="8"/>
  <c r="AN180" i="8" s="1"/>
  <c r="AM183" i="8"/>
  <c r="AM180" i="8" s="1"/>
  <c r="AL183" i="8"/>
  <c r="AL180" i="8" s="1"/>
  <c r="AK183" i="8"/>
  <c r="AK180" i="8" s="1"/>
  <c r="AJ183" i="8"/>
  <c r="AI183" i="8"/>
  <c r="AI180" i="8" s="1"/>
  <c r="AH183" i="8"/>
  <c r="AH180" i="8" s="1"/>
  <c r="AG183" i="8"/>
  <c r="AG180" i="8" s="1"/>
  <c r="AF183" i="8"/>
  <c r="AF180" i="8" s="1"/>
  <c r="AE183" i="8"/>
  <c r="AE180" i="8" s="1"/>
  <c r="AD183" i="8"/>
  <c r="AD180" i="8" s="1"/>
  <c r="AC183" i="8"/>
  <c r="AC180" i="8" s="1"/>
  <c r="AB183" i="8"/>
  <c r="AB180" i="8" s="1"/>
  <c r="AA183" i="8"/>
  <c r="AA180" i="8" s="1"/>
  <c r="Z183" i="8"/>
  <c r="Z180" i="8" s="1"/>
  <c r="Y183" i="8"/>
  <c r="Y180" i="8" s="1"/>
  <c r="X183" i="8"/>
  <c r="X180" i="8" s="1"/>
  <c r="W183" i="8"/>
  <c r="W180" i="8" s="1"/>
  <c r="V183" i="8"/>
  <c r="V180" i="8" s="1"/>
  <c r="U183" i="8"/>
  <c r="U180" i="8" s="1"/>
  <c r="T183" i="8"/>
  <c r="T180" i="8" s="1"/>
  <c r="S183" i="8"/>
  <c r="S180" i="8" s="1"/>
  <c r="R183" i="8"/>
  <c r="R180" i="8" s="1"/>
  <c r="Q183" i="8"/>
  <c r="Q180" i="8" s="1"/>
  <c r="P183" i="8"/>
  <c r="P180" i="8" s="1"/>
  <c r="O183" i="8"/>
  <c r="O180" i="8" s="1"/>
  <c r="N183" i="8"/>
  <c r="N180" i="8" s="1"/>
  <c r="M183" i="8"/>
  <c r="M180" i="8" s="1"/>
  <c r="L183" i="8"/>
  <c r="L180" i="8" s="1"/>
  <c r="K183" i="8"/>
  <c r="K180" i="8" s="1"/>
  <c r="J183" i="8"/>
  <c r="J180" i="8" s="1"/>
  <c r="I183" i="8"/>
  <c r="I180" i="8" s="1"/>
  <c r="H183" i="8"/>
  <c r="H180" i="8" s="1"/>
  <c r="G183" i="8"/>
  <c r="G180" i="8" s="1"/>
  <c r="F183" i="8"/>
  <c r="F180" i="8" s="1"/>
  <c r="AQ180" i="8"/>
  <c r="AJ180" i="8"/>
  <c r="E180" i="8"/>
  <c r="E179" i="8" s="1"/>
  <c r="AQ172" i="8"/>
  <c r="AP172" i="8"/>
  <c r="AP171" i="8" s="1"/>
  <c r="AO172" i="8"/>
  <c r="AO171" i="8" s="1"/>
  <c r="AN172" i="8"/>
  <c r="AN171" i="8" s="1"/>
  <c r="AM172" i="8"/>
  <c r="AM171" i="8" s="1"/>
  <c r="AL172" i="8"/>
  <c r="AL171" i="8" s="1"/>
  <c r="AK172" i="8"/>
  <c r="AK171" i="8" s="1"/>
  <c r="AJ172" i="8"/>
  <c r="AJ171" i="8" s="1"/>
  <c r="AI172" i="8"/>
  <c r="AI171" i="8" s="1"/>
  <c r="AH172" i="8"/>
  <c r="AH171" i="8" s="1"/>
  <c r="AG172" i="8"/>
  <c r="AG171" i="8" s="1"/>
  <c r="AF172" i="8"/>
  <c r="AF171" i="8" s="1"/>
  <c r="AE172" i="8"/>
  <c r="AE171" i="8" s="1"/>
  <c r="AD172" i="8"/>
  <c r="AD171" i="8" s="1"/>
  <c r="AC172" i="8"/>
  <c r="AC171" i="8" s="1"/>
  <c r="AB172" i="8"/>
  <c r="AB171" i="8" s="1"/>
  <c r="AA172" i="8"/>
  <c r="AA171" i="8" s="1"/>
  <c r="Z172" i="8"/>
  <c r="Z171" i="8" s="1"/>
  <c r="Y172" i="8"/>
  <c r="Y171" i="8" s="1"/>
  <c r="X172" i="8"/>
  <c r="X171" i="8" s="1"/>
  <c r="W172" i="8"/>
  <c r="W171" i="8" s="1"/>
  <c r="V172" i="8"/>
  <c r="V171" i="8" s="1"/>
  <c r="U172" i="8"/>
  <c r="U171" i="8" s="1"/>
  <c r="T172" i="8"/>
  <c r="T171" i="8" s="1"/>
  <c r="S172" i="8"/>
  <c r="S171" i="8" s="1"/>
  <c r="R172" i="8"/>
  <c r="R171" i="8" s="1"/>
  <c r="Q172" i="8"/>
  <c r="Q171" i="8" s="1"/>
  <c r="P172" i="8"/>
  <c r="P171" i="8" s="1"/>
  <c r="O172" i="8"/>
  <c r="O171" i="8" s="1"/>
  <c r="N172" i="8"/>
  <c r="N171" i="8" s="1"/>
  <c r="M172" i="8"/>
  <c r="M171" i="8" s="1"/>
  <c r="L172" i="8"/>
  <c r="L171" i="8" s="1"/>
  <c r="K172" i="8"/>
  <c r="K171" i="8" s="1"/>
  <c r="J172" i="8"/>
  <c r="J171" i="8" s="1"/>
  <c r="I172" i="8"/>
  <c r="I171" i="8" s="1"/>
  <c r="H172" i="8"/>
  <c r="H171" i="8" s="1"/>
  <c r="G172" i="8"/>
  <c r="G171" i="8" s="1"/>
  <c r="F172" i="8"/>
  <c r="F171" i="8" s="1"/>
  <c r="E172" i="8"/>
  <c r="E171" i="8" s="1"/>
  <c r="AP168" i="8"/>
  <c r="AO168" i="8"/>
  <c r="AN168" i="8"/>
  <c r="AM168" i="8"/>
  <c r="AL168" i="8"/>
  <c r="AK168" i="8"/>
  <c r="AJ168" i="8"/>
  <c r="AI168" i="8"/>
  <c r="AH168" i="8"/>
  <c r="AG168" i="8"/>
  <c r="AF168" i="8"/>
  <c r="AE168" i="8"/>
  <c r="AD168" i="8"/>
  <c r="AC168" i="8"/>
  <c r="AB168" i="8"/>
  <c r="AA168" i="8"/>
  <c r="Z168" i="8"/>
  <c r="Y168" i="8"/>
  <c r="X168" i="8"/>
  <c r="W168" i="8"/>
  <c r="V168" i="8"/>
  <c r="U168" i="8"/>
  <c r="T168" i="8"/>
  <c r="S168" i="8"/>
  <c r="R168" i="8"/>
  <c r="Q168" i="8"/>
  <c r="P168" i="8"/>
  <c r="O168" i="8"/>
  <c r="N168" i="8"/>
  <c r="M168" i="8"/>
  <c r="L168" i="8"/>
  <c r="K168" i="8"/>
  <c r="J168" i="8"/>
  <c r="I168" i="8"/>
  <c r="H168" i="8"/>
  <c r="G168" i="8"/>
  <c r="F168" i="8"/>
  <c r="AQ166" i="8"/>
  <c r="AR166" i="8" s="1"/>
  <c r="AP166" i="8"/>
  <c r="AO166" i="8"/>
  <c r="AN166" i="8"/>
  <c r="AM166" i="8"/>
  <c r="AL166" i="8"/>
  <c r="AK166" i="8"/>
  <c r="AJ166" i="8"/>
  <c r="AI166" i="8"/>
  <c r="AH166" i="8"/>
  <c r="AG166" i="8"/>
  <c r="AF166" i="8"/>
  <c r="AE166" i="8"/>
  <c r="AD166" i="8"/>
  <c r="AC166" i="8"/>
  <c r="AB166" i="8"/>
  <c r="AA166" i="8"/>
  <c r="Z166" i="8"/>
  <c r="Y166" i="8"/>
  <c r="X166" i="8"/>
  <c r="W166" i="8"/>
  <c r="V166" i="8"/>
  <c r="U166" i="8"/>
  <c r="T166" i="8"/>
  <c r="S166" i="8"/>
  <c r="R166" i="8"/>
  <c r="Q166" i="8"/>
  <c r="P166" i="8"/>
  <c r="O166" i="8"/>
  <c r="N166" i="8"/>
  <c r="M166" i="8"/>
  <c r="L166" i="8"/>
  <c r="K166" i="8"/>
  <c r="J166" i="8"/>
  <c r="I166" i="8"/>
  <c r="H166" i="8"/>
  <c r="G166" i="8"/>
  <c r="F166" i="8"/>
  <c r="E166" i="8"/>
  <c r="AQ162" i="8"/>
  <c r="AR162" i="8" s="1"/>
  <c r="AP162" i="8"/>
  <c r="AO162" i="8"/>
  <c r="AN162" i="8"/>
  <c r="AM162" i="8"/>
  <c r="AL162" i="8"/>
  <c r="AK162" i="8"/>
  <c r="AJ162" i="8"/>
  <c r="AI162" i="8"/>
  <c r="AH162" i="8"/>
  <c r="AG162" i="8"/>
  <c r="AF162" i="8"/>
  <c r="AE162" i="8"/>
  <c r="AD162" i="8"/>
  <c r="AC162" i="8"/>
  <c r="AB162" i="8"/>
  <c r="AA162" i="8"/>
  <c r="Z162" i="8"/>
  <c r="Y162" i="8"/>
  <c r="X162" i="8"/>
  <c r="W162" i="8"/>
  <c r="V162" i="8"/>
  <c r="U162" i="8"/>
  <c r="T162" i="8"/>
  <c r="S162" i="8"/>
  <c r="R162" i="8"/>
  <c r="Q162" i="8"/>
  <c r="P162" i="8"/>
  <c r="O162" i="8"/>
  <c r="N162" i="8"/>
  <c r="M162" i="8"/>
  <c r="L162" i="8"/>
  <c r="K162" i="8"/>
  <c r="J162" i="8"/>
  <c r="I162" i="8"/>
  <c r="H162" i="8"/>
  <c r="G162" i="8"/>
  <c r="F162" i="8"/>
  <c r="E162" i="8"/>
  <c r="AQ160" i="8"/>
  <c r="AR160" i="8" s="1"/>
  <c r="AP160" i="8"/>
  <c r="AO160" i="8"/>
  <c r="AN160" i="8"/>
  <c r="AM160" i="8"/>
  <c r="AL160" i="8"/>
  <c r="AK160" i="8"/>
  <c r="AJ160" i="8"/>
  <c r="AI160" i="8"/>
  <c r="AH160" i="8"/>
  <c r="AG160" i="8"/>
  <c r="AF160" i="8"/>
  <c r="AE160" i="8"/>
  <c r="AD160" i="8"/>
  <c r="AC160" i="8"/>
  <c r="AB160" i="8"/>
  <c r="AA160" i="8"/>
  <c r="Z160" i="8"/>
  <c r="Y160" i="8"/>
  <c r="X160" i="8"/>
  <c r="W160" i="8"/>
  <c r="V160" i="8"/>
  <c r="U160" i="8"/>
  <c r="T160" i="8"/>
  <c r="S160" i="8"/>
  <c r="R160" i="8"/>
  <c r="Q160" i="8"/>
  <c r="P160" i="8"/>
  <c r="O160" i="8"/>
  <c r="N160" i="8"/>
  <c r="M160" i="8"/>
  <c r="L160" i="8"/>
  <c r="K160" i="8"/>
  <c r="J160" i="8"/>
  <c r="I160" i="8"/>
  <c r="H160" i="8"/>
  <c r="AQ158" i="8"/>
  <c r="AP158" i="8"/>
  <c r="AO158" i="8"/>
  <c r="AN158" i="8"/>
  <c r="AM158" i="8"/>
  <c r="AL158" i="8"/>
  <c r="AK158" i="8"/>
  <c r="AJ158" i="8"/>
  <c r="AI158" i="8"/>
  <c r="AH158" i="8"/>
  <c r="AG158" i="8"/>
  <c r="AF158" i="8"/>
  <c r="AE158" i="8"/>
  <c r="AD158" i="8"/>
  <c r="AC158" i="8"/>
  <c r="AB158" i="8"/>
  <c r="AA158" i="8"/>
  <c r="Z158" i="8"/>
  <c r="Y158" i="8"/>
  <c r="X158" i="8"/>
  <c r="W158" i="8"/>
  <c r="V158" i="8"/>
  <c r="U158" i="8"/>
  <c r="T158" i="8"/>
  <c r="S158" i="8"/>
  <c r="R158" i="8"/>
  <c r="Q158" i="8"/>
  <c r="P158" i="8"/>
  <c r="O158" i="8"/>
  <c r="N158" i="8"/>
  <c r="M158" i="8"/>
  <c r="L158" i="8"/>
  <c r="K158" i="8"/>
  <c r="J158" i="8"/>
  <c r="I158" i="8"/>
  <c r="H158" i="8"/>
  <c r="G158" i="8"/>
  <c r="F158" i="8"/>
  <c r="E158" i="8"/>
  <c r="AQ155" i="8"/>
  <c r="AP155" i="8"/>
  <c r="AP154" i="8" s="1"/>
  <c r="AO155" i="8"/>
  <c r="AO154" i="8" s="1"/>
  <c r="AN155" i="8"/>
  <c r="AM155" i="8"/>
  <c r="AM154" i="8" s="1"/>
  <c r="AL155" i="8"/>
  <c r="AL154" i="8" s="1"/>
  <c r="AK155" i="8"/>
  <c r="AK154" i="8" s="1"/>
  <c r="AJ155" i="8"/>
  <c r="AJ154" i="8" s="1"/>
  <c r="AI155" i="8"/>
  <c r="AI154" i="8" s="1"/>
  <c r="AH155" i="8"/>
  <c r="AH154" i="8" s="1"/>
  <c r="AG155" i="8"/>
  <c r="AG154" i="8" s="1"/>
  <c r="AF155" i="8"/>
  <c r="AF154" i="8" s="1"/>
  <c r="AE155" i="8"/>
  <c r="AE154" i="8" s="1"/>
  <c r="AD155" i="8"/>
  <c r="AD154" i="8" s="1"/>
  <c r="AC155" i="8"/>
  <c r="AC154" i="8" s="1"/>
  <c r="AB155" i="8"/>
  <c r="AB154" i="8" s="1"/>
  <c r="AA155" i="8"/>
  <c r="AA154" i="8" s="1"/>
  <c r="Z155" i="8"/>
  <c r="Z154" i="8" s="1"/>
  <c r="Y155" i="8"/>
  <c r="Y154" i="8" s="1"/>
  <c r="X155" i="8"/>
  <c r="X154" i="8" s="1"/>
  <c r="W155" i="8"/>
  <c r="W154" i="8" s="1"/>
  <c r="V155" i="8"/>
  <c r="V154" i="8" s="1"/>
  <c r="U155" i="8"/>
  <c r="U154" i="8" s="1"/>
  <c r="T155" i="8"/>
  <c r="T154" i="8" s="1"/>
  <c r="S155" i="8"/>
  <c r="S154" i="8" s="1"/>
  <c r="R155" i="8"/>
  <c r="R154" i="8" s="1"/>
  <c r="Q155" i="8"/>
  <c r="Q154" i="8" s="1"/>
  <c r="P155" i="8"/>
  <c r="P154" i="8" s="1"/>
  <c r="O155" i="8"/>
  <c r="O154" i="8" s="1"/>
  <c r="N155" i="8"/>
  <c r="N154" i="8" s="1"/>
  <c r="M155" i="8"/>
  <c r="M154" i="8" s="1"/>
  <c r="L155" i="8"/>
  <c r="L154" i="8" s="1"/>
  <c r="K155" i="8"/>
  <c r="K154" i="8" s="1"/>
  <c r="J155" i="8"/>
  <c r="J154" i="8" s="1"/>
  <c r="I155" i="8"/>
  <c r="I154" i="8" s="1"/>
  <c r="H155" i="8"/>
  <c r="H154" i="8" s="1"/>
  <c r="G155" i="8"/>
  <c r="G154" i="8" s="1"/>
  <c r="F155" i="8"/>
  <c r="F154" i="8" s="1"/>
  <c r="E155" i="8"/>
  <c r="AN154" i="8"/>
  <c r="AQ151" i="8"/>
  <c r="AP151" i="8"/>
  <c r="AO151" i="8"/>
  <c r="AN151" i="8"/>
  <c r="AM151" i="8"/>
  <c r="AL151" i="8"/>
  <c r="AK151" i="8"/>
  <c r="AJ151" i="8"/>
  <c r="AI151" i="8"/>
  <c r="AH151" i="8"/>
  <c r="AG151" i="8"/>
  <c r="AF151" i="8"/>
  <c r="AE151" i="8"/>
  <c r="AD151" i="8"/>
  <c r="AC151" i="8"/>
  <c r="AB151" i="8"/>
  <c r="AA151" i="8"/>
  <c r="Z151" i="8"/>
  <c r="Y151" i="8"/>
  <c r="X151" i="8"/>
  <c r="W151" i="8"/>
  <c r="V151" i="8"/>
  <c r="U151" i="8"/>
  <c r="T151" i="8"/>
  <c r="S151" i="8"/>
  <c r="R151" i="8"/>
  <c r="Q151" i="8"/>
  <c r="P151" i="8"/>
  <c r="O151" i="8"/>
  <c r="N151" i="8"/>
  <c r="M151" i="8"/>
  <c r="L151" i="8"/>
  <c r="K151" i="8"/>
  <c r="J151" i="8"/>
  <c r="I151" i="8"/>
  <c r="H151" i="8"/>
  <c r="G151" i="8"/>
  <c r="F151" i="8"/>
  <c r="E151" i="8"/>
  <c r="AQ149" i="8"/>
  <c r="AR149" i="8" s="1"/>
  <c r="AP149" i="8"/>
  <c r="AO149" i="8"/>
  <c r="AN149" i="8"/>
  <c r="AM149" i="8"/>
  <c r="AM148" i="8" s="1"/>
  <c r="AL149" i="8"/>
  <c r="AK149" i="8"/>
  <c r="AJ149" i="8"/>
  <c r="AI149" i="8"/>
  <c r="AI148" i="8" s="1"/>
  <c r="AH149" i="8"/>
  <c r="AG149" i="8"/>
  <c r="AF149" i="8"/>
  <c r="AE149" i="8"/>
  <c r="AE148" i="8" s="1"/>
  <c r="AD149" i="8"/>
  <c r="AC149" i="8"/>
  <c r="AB149" i="8"/>
  <c r="AA149" i="8"/>
  <c r="Z149" i="8"/>
  <c r="Y149" i="8"/>
  <c r="X149" i="8"/>
  <c r="W149" i="8"/>
  <c r="V149" i="8"/>
  <c r="U149" i="8"/>
  <c r="T149" i="8"/>
  <c r="S149" i="8"/>
  <c r="R149" i="8"/>
  <c r="Q149" i="8"/>
  <c r="P149" i="8"/>
  <c r="O149" i="8"/>
  <c r="N149" i="8"/>
  <c r="M149" i="8"/>
  <c r="L149" i="8"/>
  <c r="K149" i="8"/>
  <c r="J149" i="8"/>
  <c r="I149" i="8"/>
  <c r="H149" i="8"/>
  <c r="G149" i="8"/>
  <c r="F149" i="8"/>
  <c r="E149" i="8"/>
  <c r="F147" i="8"/>
  <c r="AQ146" i="8"/>
  <c r="AP146" i="8"/>
  <c r="AO146" i="8"/>
  <c r="AN146" i="8"/>
  <c r="AM146" i="8"/>
  <c r="AL146" i="8"/>
  <c r="AK146" i="8"/>
  <c r="AJ146" i="8"/>
  <c r="AI146" i="8"/>
  <c r="AH146" i="8"/>
  <c r="AG146" i="8"/>
  <c r="AF146" i="8"/>
  <c r="AE146" i="8"/>
  <c r="AD146" i="8"/>
  <c r="AC146" i="8"/>
  <c r="AB146" i="8"/>
  <c r="AA146" i="8"/>
  <c r="Z146" i="8"/>
  <c r="Y146" i="8"/>
  <c r="X146" i="8"/>
  <c r="W146" i="8"/>
  <c r="V146" i="8"/>
  <c r="U146" i="8"/>
  <c r="T146" i="8"/>
  <c r="S146" i="8"/>
  <c r="R146" i="8"/>
  <c r="Q146" i="8"/>
  <c r="P146" i="8"/>
  <c r="O146" i="8"/>
  <c r="N146" i="8"/>
  <c r="M146" i="8"/>
  <c r="L146" i="8"/>
  <c r="K146" i="8"/>
  <c r="J146" i="8"/>
  <c r="I146" i="8"/>
  <c r="H146" i="8"/>
  <c r="AQ144" i="8"/>
  <c r="AR144" i="8" s="1"/>
  <c r="AP144" i="8"/>
  <c r="AO144" i="8"/>
  <c r="AN144" i="8"/>
  <c r="AM144" i="8"/>
  <c r="AL144" i="8"/>
  <c r="AK144" i="8"/>
  <c r="AJ144" i="8"/>
  <c r="AI144" i="8"/>
  <c r="AH144" i="8"/>
  <c r="AG144" i="8"/>
  <c r="AF144" i="8"/>
  <c r="AE144" i="8"/>
  <c r="AD144" i="8"/>
  <c r="AC144" i="8"/>
  <c r="AB144" i="8"/>
  <c r="AA144" i="8"/>
  <c r="Z144" i="8"/>
  <c r="Y144" i="8"/>
  <c r="X144" i="8"/>
  <c r="W144" i="8"/>
  <c r="V144" i="8"/>
  <c r="U144" i="8"/>
  <c r="T144" i="8"/>
  <c r="S144" i="8"/>
  <c r="R144" i="8"/>
  <c r="Q144" i="8"/>
  <c r="P144" i="8"/>
  <c r="O144" i="8"/>
  <c r="N144" i="8"/>
  <c r="M144" i="8"/>
  <c r="L144" i="8"/>
  <c r="K144" i="8"/>
  <c r="J144" i="8"/>
  <c r="I144" i="8"/>
  <c r="H144" i="8"/>
  <c r="G144" i="8"/>
  <c r="F144" i="8"/>
  <c r="E144" i="8"/>
  <c r="AQ142" i="8"/>
  <c r="AP142" i="8"/>
  <c r="AO142" i="8"/>
  <c r="AN142" i="8"/>
  <c r="AM142" i="8"/>
  <c r="AL142" i="8"/>
  <c r="AK142" i="8"/>
  <c r="AJ142" i="8"/>
  <c r="AI142" i="8"/>
  <c r="AH142" i="8"/>
  <c r="AG142" i="8"/>
  <c r="AF142" i="8"/>
  <c r="AE142" i="8"/>
  <c r="AD142" i="8"/>
  <c r="AC142" i="8"/>
  <c r="AB142" i="8"/>
  <c r="AA142" i="8"/>
  <c r="Z142" i="8"/>
  <c r="Y142" i="8"/>
  <c r="X142" i="8"/>
  <c r="W142" i="8"/>
  <c r="V142" i="8"/>
  <c r="U142" i="8"/>
  <c r="T142" i="8"/>
  <c r="S142" i="8"/>
  <c r="R142" i="8"/>
  <c r="Q142" i="8"/>
  <c r="P142" i="8"/>
  <c r="O142" i="8"/>
  <c r="N142" i="8"/>
  <c r="M142" i="8"/>
  <c r="L142" i="8"/>
  <c r="K142" i="8"/>
  <c r="J142" i="8"/>
  <c r="I142" i="8"/>
  <c r="H142" i="8"/>
  <c r="G142" i="8"/>
  <c r="F142" i="8"/>
  <c r="E142" i="8"/>
  <c r="AQ139" i="8"/>
  <c r="AP139" i="8"/>
  <c r="AO139" i="8"/>
  <c r="AN139" i="8"/>
  <c r="AM139" i="8"/>
  <c r="AL139" i="8"/>
  <c r="AK139" i="8"/>
  <c r="AJ139" i="8"/>
  <c r="AI139" i="8"/>
  <c r="AH139" i="8"/>
  <c r="AG139" i="8"/>
  <c r="AF139" i="8"/>
  <c r="AE139" i="8"/>
  <c r="AD139" i="8"/>
  <c r="AC139" i="8"/>
  <c r="AB139" i="8"/>
  <c r="AA139" i="8"/>
  <c r="Z139" i="8"/>
  <c r="Y139" i="8"/>
  <c r="X139" i="8"/>
  <c r="W139" i="8"/>
  <c r="V139" i="8"/>
  <c r="U139" i="8"/>
  <c r="T139" i="8"/>
  <c r="S139" i="8"/>
  <c r="R139" i="8"/>
  <c r="Q139" i="8"/>
  <c r="P139" i="8"/>
  <c r="O139" i="8"/>
  <c r="N139" i="8"/>
  <c r="M139" i="8"/>
  <c r="L139" i="8"/>
  <c r="K139" i="8"/>
  <c r="J139" i="8"/>
  <c r="I139" i="8"/>
  <c r="H139" i="8"/>
  <c r="G139" i="8"/>
  <c r="F139" i="8"/>
  <c r="E139" i="8"/>
  <c r="AQ137" i="8"/>
  <c r="AP137" i="8"/>
  <c r="AO137" i="8"/>
  <c r="AN137" i="8"/>
  <c r="AM137" i="8"/>
  <c r="AM136" i="8" s="1"/>
  <c r="AL137" i="8"/>
  <c r="AK137" i="8"/>
  <c r="AJ137" i="8"/>
  <c r="AI137" i="8"/>
  <c r="AI136" i="8" s="1"/>
  <c r="AH137" i="8"/>
  <c r="AG137" i="8"/>
  <c r="AF137" i="8"/>
  <c r="AE137" i="8"/>
  <c r="AE136" i="8" s="1"/>
  <c r="AD137" i="8"/>
  <c r="AC137" i="8"/>
  <c r="AB137" i="8"/>
  <c r="AA137" i="8"/>
  <c r="AA136" i="8" s="1"/>
  <c r="Z137" i="8"/>
  <c r="Y137" i="8"/>
  <c r="X137" i="8"/>
  <c r="W137" i="8"/>
  <c r="W136" i="8" s="1"/>
  <c r="V137" i="8"/>
  <c r="U137" i="8"/>
  <c r="T137" i="8"/>
  <c r="S137" i="8"/>
  <c r="S136" i="8" s="1"/>
  <c r="R137" i="8"/>
  <c r="Q137" i="8"/>
  <c r="P137" i="8"/>
  <c r="O137" i="8"/>
  <c r="O136" i="8" s="1"/>
  <c r="N137" i="8"/>
  <c r="M137" i="8"/>
  <c r="L137" i="8"/>
  <c r="K137" i="8"/>
  <c r="K136" i="8" s="1"/>
  <c r="J137" i="8"/>
  <c r="I137" i="8"/>
  <c r="H137" i="8"/>
  <c r="G137" i="8"/>
  <c r="G136" i="8" s="1"/>
  <c r="F137" i="8"/>
  <c r="E137" i="8"/>
  <c r="AQ132" i="8"/>
  <c r="AR132" i="8" s="1"/>
  <c r="AP132" i="8"/>
  <c r="AO132" i="8"/>
  <c r="AN132" i="8"/>
  <c r="AM132" i="8"/>
  <c r="AL132" i="8"/>
  <c r="AK132" i="8"/>
  <c r="AJ132" i="8"/>
  <c r="AI132" i="8"/>
  <c r="AH132" i="8"/>
  <c r="AG132" i="8"/>
  <c r="AF132" i="8"/>
  <c r="AE132" i="8"/>
  <c r="AD132" i="8"/>
  <c r="AC132" i="8"/>
  <c r="AB132" i="8"/>
  <c r="AA132" i="8"/>
  <c r="Z132" i="8"/>
  <c r="Y132" i="8"/>
  <c r="X132" i="8"/>
  <c r="W132" i="8"/>
  <c r="V132" i="8"/>
  <c r="U132" i="8"/>
  <c r="T132" i="8"/>
  <c r="S132" i="8"/>
  <c r="R132" i="8"/>
  <c r="Q132" i="8"/>
  <c r="P132" i="8"/>
  <c r="O132" i="8"/>
  <c r="N132" i="8"/>
  <c r="M132" i="8"/>
  <c r="L132" i="8"/>
  <c r="K132" i="8"/>
  <c r="J132" i="8"/>
  <c r="I132" i="8"/>
  <c r="H132" i="8"/>
  <c r="G132" i="8"/>
  <c r="F132" i="8"/>
  <c r="E132" i="8"/>
  <c r="AQ130" i="8"/>
  <c r="AP130" i="8"/>
  <c r="AO130" i="8"/>
  <c r="AN130" i="8"/>
  <c r="AM130" i="8"/>
  <c r="AL130" i="8"/>
  <c r="AK130" i="8"/>
  <c r="AJ130" i="8"/>
  <c r="AI130" i="8"/>
  <c r="AH130" i="8"/>
  <c r="AG130" i="8"/>
  <c r="AF130" i="8"/>
  <c r="AE130" i="8"/>
  <c r="AD130" i="8"/>
  <c r="AC130" i="8"/>
  <c r="AB130" i="8"/>
  <c r="AA130" i="8"/>
  <c r="Z130" i="8"/>
  <c r="Y130" i="8"/>
  <c r="X130" i="8"/>
  <c r="W130" i="8"/>
  <c r="V130" i="8"/>
  <c r="U130" i="8"/>
  <c r="T130" i="8"/>
  <c r="S130" i="8"/>
  <c r="R130" i="8"/>
  <c r="Q130" i="8"/>
  <c r="P130" i="8"/>
  <c r="O130" i="8"/>
  <c r="N130" i="8"/>
  <c r="M130" i="8"/>
  <c r="L130" i="8"/>
  <c r="K130" i="8"/>
  <c r="J130" i="8"/>
  <c r="I130" i="8"/>
  <c r="H130" i="8"/>
  <c r="G130" i="8"/>
  <c r="F130" i="8"/>
  <c r="E130" i="8"/>
  <c r="AQ128" i="8"/>
  <c r="AP128" i="8"/>
  <c r="AO128" i="8"/>
  <c r="AN128" i="8"/>
  <c r="AM128" i="8"/>
  <c r="AL128" i="8"/>
  <c r="AK128" i="8"/>
  <c r="AJ128" i="8"/>
  <c r="AI128" i="8"/>
  <c r="AH128" i="8"/>
  <c r="AG128" i="8"/>
  <c r="AF128" i="8"/>
  <c r="AE128" i="8"/>
  <c r="AD128" i="8"/>
  <c r="AC128" i="8"/>
  <c r="AB128" i="8"/>
  <c r="AA128" i="8"/>
  <c r="Z128" i="8"/>
  <c r="Y128" i="8"/>
  <c r="X128" i="8"/>
  <c r="W128" i="8"/>
  <c r="V128" i="8"/>
  <c r="U128" i="8"/>
  <c r="T128" i="8"/>
  <c r="S128" i="8"/>
  <c r="R128" i="8"/>
  <c r="Q128" i="8"/>
  <c r="P128" i="8"/>
  <c r="O128" i="8"/>
  <c r="N128" i="8"/>
  <c r="M128" i="8"/>
  <c r="L128" i="8"/>
  <c r="K128" i="8"/>
  <c r="J128" i="8"/>
  <c r="I128" i="8"/>
  <c r="H128" i="8"/>
  <c r="G128" i="8"/>
  <c r="F128" i="8"/>
  <c r="E128" i="8"/>
  <c r="AQ126" i="8"/>
  <c r="AR126" i="8" s="1"/>
  <c r="AP126" i="8"/>
  <c r="AO126" i="8"/>
  <c r="AN126" i="8"/>
  <c r="AM126" i="8"/>
  <c r="AL126" i="8"/>
  <c r="AK126" i="8"/>
  <c r="AJ126" i="8"/>
  <c r="AI126" i="8"/>
  <c r="AH126" i="8"/>
  <c r="AG126" i="8"/>
  <c r="AF126" i="8"/>
  <c r="AE126" i="8"/>
  <c r="AD126" i="8"/>
  <c r="AC126" i="8"/>
  <c r="AB126" i="8"/>
  <c r="AA126" i="8"/>
  <c r="Z126" i="8"/>
  <c r="Y126" i="8"/>
  <c r="X126" i="8"/>
  <c r="W126" i="8"/>
  <c r="V126" i="8"/>
  <c r="U126" i="8"/>
  <c r="T126" i="8"/>
  <c r="S126" i="8"/>
  <c r="R126" i="8"/>
  <c r="Q126" i="8"/>
  <c r="P126" i="8"/>
  <c r="O126" i="8"/>
  <c r="N126" i="8"/>
  <c r="M126" i="8"/>
  <c r="L126" i="8"/>
  <c r="K126" i="8"/>
  <c r="J126" i="8"/>
  <c r="I126" i="8"/>
  <c r="H126" i="8"/>
  <c r="G126" i="8"/>
  <c r="F126" i="8"/>
  <c r="E126" i="8"/>
  <c r="AQ124" i="8"/>
  <c r="AR124" i="8" s="1"/>
  <c r="AP124" i="8"/>
  <c r="AO124" i="8"/>
  <c r="AN124" i="8"/>
  <c r="AM124" i="8"/>
  <c r="AL124" i="8"/>
  <c r="AK124" i="8"/>
  <c r="AJ124" i="8"/>
  <c r="AI124" i="8"/>
  <c r="AH124" i="8"/>
  <c r="AG124" i="8"/>
  <c r="AF124" i="8"/>
  <c r="AE124" i="8"/>
  <c r="AD124" i="8"/>
  <c r="AC124" i="8"/>
  <c r="AB124" i="8"/>
  <c r="AA124" i="8"/>
  <c r="Z124" i="8"/>
  <c r="Y124" i="8"/>
  <c r="X124" i="8"/>
  <c r="W124" i="8"/>
  <c r="V124" i="8"/>
  <c r="U124" i="8"/>
  <c r="T124" i="8"/>
  <c r="S124" i="8"/>
  <c r="R124" i="8"/>
  <c r="Q124" i="8"/>
  <c r="P124" i="8"/>
  <c r="O124" i="8"/>
  <c r="N124" i="8"/>
  <c r="M124" i="8"/>
  <c r="L124" i="8"/>
  <c r="K124" i="8"/>
  <c r="J124" i="8"/>
  <c r="I124" i="8"/>
  <c r="H124" i="8"/>
  <c r="G124" i="8"/>
  <c r="F124" i="8"/>
  <c r="E124" i="8"/>
  <c r="AQ121" i="8"/>
  <c r="AP121" i="8"/>
  <c r="AP120" i="8" s="1"/>
  <c r="AO121" i="8"/>
  <c r="AO120" i="8" s="1"/>
  <c r="AN121" i="8"/>
  <c r="AN120" i="8" s="1"/>
  <c r="AM121" i="8"/>
  <c r="AM120" i="8" s="1"/>
  <c r="AL121" i="8"/>
  <c r="AL120" i="8" s="1"/>
  <c r="AK121" i="8"/>
  <c r="AK120" i="8" s="1"/>
  <c r="AJ121" i="8"/>
  <c r="AJ120" i="8" s="1"/>
  <c r="AI121" i="8"/>
  <c r="AI120" i="8" s="1"/>
  <c r="AH121" i="8"/>
  <c r="AH120" i="8" s="1"/>
  <c r="AG121" i="8"/>
  <c r="AG120" i="8" s="1"/>
  <c r="AF121" i="8"/>
  <c r="AF120" i="8" s="1"/>
  <c r="AE121" i="8"/>
  <c r="AE120" i="8" s="1"/>
  <c r="AD121" i="8"/>
  <c r="AD120" i="8" s="1"/>
  <c r="AC121" i="8"/>
  <c r="AC120" i="8" s="1"/>
  <c r="AB121" i="8"/>
  <c r="AB120" i="8" s="1"/>
  <c r="AA121" i="8"/>
  <c r="AA120" i="8" s="1"/>
  <c r="Z121" i="8"/>
  <c r="Z120" i="8" s="1"/>
  <c r="Y121" i="8"/>
  <c r="Y120" i="8" s="1"/>
  <c r="X121" i="8"/>
  <c r="X120" i="8" s="1"/>
  <c r="W121" i="8"/>
  <c r="W120" i="8" s="1"/>
  <c r="V121" i="8"/>
  <c r="V120" i="8" s="1"/>
  <c r="U121" i="8"/>
  <c r="U120" i="8" s="1"/>
  <c r="T121" i="8"/>
  <c r="T120" i="8" s="1"/>
  <c r="S121" i="8"/>
  <c r="S120" i="8" s="1"/>
  <c r="R121" i="8"/>
  <c r="R120" i="8" s="1"/>
  <c r="Q121" i="8"/>
  <c r="Q120" i="8" s="1"/>
  <c r="P121" i="8"/>
  <c r="P120" i="8" s="1"/>
  <c r="O121" i="8"/>
  <c r="O120" i="8" s="1"/>
  <c r="N121" i="8"/>
  <c r="N120" i="8" s="1"/>
  <c r="M121" i="8"/>
  <c r="M120" i="8" s="1"/>
  <c r="L121" i="8"/>
  <c r="L120" i="8" s="1"/>
  <c r="K121" i="8"/>
  <c r="K120" i="8" s="1"/>
  <c r="J121" i="8"/>
  <c r="J120" i="8" s="1"/>
  <c r="I121" i="8"/>
  <c r="I120" i="8" s="1"/>
  <c r="H121" i="8"/>
  <c r="H120" i="8" s="1"/>
  <c r="G121" i="8"/>
  <c r="G120" i="8" s="1"/>
  <c r="F121" i="8"/>
  <c r="F120" i="8" s="1"/>
  <c r="E121" i="8"/>
  <c r="AQ118" i="8"/>
  <c r="AP118" i="8"/>
  <c r="AO118" i="8"/>
  <c r="AN118" i="8"/>
  <c r="AM118" i="8"/>
  <c r="AL118" i="8"/>
  <c r="AK118" i="8"/>
  <c r="AJ118" i="8"/>
  <c r="AI118" i="8"/>
  <c r="AH118" i="8"/>
  <c r="AG118" i="8"/>
  <c r="AF118" i="8"/>
  <c r="AE118" i="8"/>
  <c r="AD118" i="8"/>
  <c r="AC118" i="8"/>
  <c r="AB118" i="8"/>
  <c r="AA118" i="8"/>
  <c r="Z118" i="8"/>
  <c r="Y118" i="8"/>
  <c r="X118" i="8"/>
  <c r="W118" i="8"/>
  <c r="V118" i="8"/>
  <c r="U118" i="8"/>
  <c r="T118" i="8"/>
  <c r="S118" i="8"/>
  <c r="R118" i="8"/>
  <c r="Q118" i="8"/>
  <c r="P118" i="8"/>
  <c r="O118" i="8"/>
  <c r="N118" i="8"/>
  <c r="M118" i="8"/>
  <c r="L118" i="8"/>
  <c r="K118" i="8"/>
  <c r="J118" i="8"/>
  <c r="I118" i="8"/>
  <c r="H118" i="8"/>
  <c r="G118" i="8"/>
  <c r="F118" i="8"/>
  <c r="E118" i="8"/>
  <c r="AQ116" i="8"/>
  <c r="AR116" i="8" s="1"/>
  <c r="AP116" i="8"/>
  <c r="AO116" i="8"/>
  <c r="AN116" i="8"/>
  <c r="AM116" i="8"/>
  <c r="AL116" i="8"/>
  <c r="AK116" i="8"/>
  <c r="AJ116" i="8"/>
  <c r="AI116" i="8"/>
  <c r="AH116" i="8"/>
  <c r="AG116" i="8"/>
  <c r="AF116" i="8"/>
  <c r="AE116" i="8"/>
  <c r="AD116" i="8"/>
  <c r="AC116" i="8"/>
  <c r="AB116" i="8"/>
  <c r="AA116" i="8"/>
  <c r="Z116" i="8"/>
  <c r="Y116" i="8"/>
  <c r="X116" i="8"/>
  <c r="W116" i="8"/>
  <c r="V116" i="8"/>
  <c r="U116" i="8"/>
  <c r="T116" i="8"/>
  <c r="S116" i="8"/>
  <c r="R116" i="8"/>
  <c r="Q116" i="8"/>
  <c r="P116" i="8"/>
  <c r="O116" i="8"/>
  <c r="N116" i="8"/>
  <c r="M116" i="8"/>
  <c r="L116" i="8"/>
  <c r="K116" i="8"/>
  <c r="J116" i="8"/>
  <c r="I116" i="8"/>
  <c r="H116" i="8"/>
  <c r="G116" i="8"/>
  <c r="F116" i="8"/>
  <c r="E116" i="8"/>
  <c r="AQ114" i="8"/>
  <c r="AR114" i="8" s="1"/>
  <c r="AP114" i="8"/>
  <c r="AO114" i="8"/>
  <c r="AN114" i="8"/>
  <c r="AM114" i="8"/>
  <c r="AL114" i="8"/>
  <c r="AK114" i="8"/>
  <c r="AJ114" i="8"/>
  <c r="AI114" i="8"/>
  <c r="AH114" i="8"/>
  <c r="AG114" i="8"/>
  <c r="AF114" i="8"/>
  <c r="AE114" i="8"/>
  <c r="AD114" i="8"/>
  <c r="AC114" i="8"/>
  <c r="AB114" i="8"/>
  <c r="AA114" i="8"/>
  <c r="Z114" i="8"/>
  <c r="Y114" i="8"/>
  <c r="X114" i="8"/>
  <c r="W114" i="8"/>
  <c r="V114" i="8"/>
  <c r="U114" i="8"/>
  <c r="T114" i="8"/>
  <c r="S114" i="8"/>
  <c r="R114" i="8"/>
  <c r="Q114" i="8"/>
  <c r="P114" i="8"/>
  <c r="O114" i="8"/>
  <c r="N114" i="8"/>
  <c r="M114" i="8"/>
  <c r="L114" i="8"/>
  <c r="K114" i="8"/>
  <c r="J114" i="8"/>
  <c r="I114" i="8"/>
  <c r="H114" i="8"/>
  <c r="G114" i="8"/>
  <c r="F114" i="8"/>
  <c r="E114" i="8"/>
  <c r="AQ112" i="8"/>
  <c r="AP112" i="8"/>
  <c r="AO112" i="8"/>
  <c r="AN112" i="8"/>
  <c r="AM112" i="8"/>
  <c r="AL112" i="8"/>
  <c r="AK112" i="8"/>
  <c r="AJ112" i="8"/>
  <c r="AI112" i="8"/>
  <c r="AH112" i="8"/>
  <c r="AG112" i="8"/>
  <c r="AF112" i="8"/>
  <c r="AE112" i="8"/>
  <c r="AD112" i="8"/>
  <c r="AC112" i="8"/>
  <c r="AB112" i="8"/>
  <c r="AA112" i="8"/>
  <c r="Z112" i="8"/>
  <c r="Y112" i="8"/>
  <c r="X112" i="8"/>
  <c r="W112" i="8"/>
  <c r="V112" i="8"/>
  <c r="U112" i="8"/>
  <c r="T112" i="8"/>
  <c r="S112" i="8"/>
  <c r="R112" i="8"/>
  <c r="Q112" i="8"/>
  <c r="P112" i="8"/>
  <c r="O112" i="8"/>
  <c r="N112" i="8"/>
  <c r="M112" i="8"/>
  <c r="L112" i="8"/>
  <c r="K112" i="8"/>
  <c r="J112" i="8"/>
  <c r="I112" i="8"/>
  <c r="H112" i="8"/>
  <c r="G112" i="8"/>
  <c r="F112" i="8"/>
  <c r="E112" i="8"/>
  <c r="AQ110" i="8"/>
  <c r="AP110" i="8"/>
  <c r="AO110" i="8"/>
  <c r="AN110" i="8"/>
  <c r="AM110" i="8"/>
  <c r="AL110" i="8"/>
  <c r="AK110" i="8"/>
  <c r="AJ110" i="8"/>
  <c r="AI110" i="8"/>
  <c r="AH110" i="8"/>
  <c r="AG110" i="8"/>
  <c r="AF110" i="8"/>
  <c r="AE110" i="8"/>
  <c r="AD110" i="8"/>
  <c r="AC110" i="8"/>
  <c r="AB110" i="8"/>
  <c r="AA110" i="8"/>
  <c r="Z110" i="8"/>
  <c r="Y110" i="8"/>
  <c r="X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AQ95" i="8"/>
  <c r="E95" i="8"/>
  <c r="E94" i="8" s="1"/>
  <c r="E93" i="8" s="1"/>
  <c r="AQ89" i="8"/>
  <c r="AP89" i="8"/>
  <c r="AP87" i="8" s="1"/>
  <c r="AP86" i="8" s="1"/>
  <c r="AP85" i="8" s="1"/>
  <c r="AO89" i="8"/>
  <c r="AO87" i="8" s="1"/>
  <c r="AO86" i="8" s="1"/>
  <c r="AO85" i="8" s="1"/>
  <c r="AN89" i="8"/>
  <c r="AN87" i="8" s="1"/>
  <c r="AN86" i="8" s="1"/>
  <c r="AN85" i="8" s="1"/>
  <c r="AM89" i="8"/>
  <c r="AM87" i="8" s="1"/>
  <c r="AM86" i="8" s="1"/>
  <c r="AM85" i="8" s="1"/>
  <c r="AL89" i="8"/>
  <c r="AL87" i="8" s="1"/>
  <c r="AL86" i="8" s="1"/>
  <c r="AL85" i="8" s="1"/>
  <c r="AK89" i="8"/>
  <c r="AK87" i="8" s="1"/>
  <c r="AK86" i="8" s="1"/>
  <c r="AK85" i="8" s="1"/>
  <c r="AJ89" i="8"/>
  <c r="AI89" i="8"/>
  <c r="AI87" i="8" s="1"/>
  <c r="AI86" i="8" s="1"/>
  <c r="AI85" i="8" s="1"/>
  <c r="AH89" i="8"/>
  <c r="AH87" i="8" s="1"/>
  <c r="AH86" i="8" s="1"/>
  <c r="AH85" i="8" s="1"/>
  <c r="AG89" i="8"/>
  <c r="AG87" i="8" s="1"/>
  <c r="AG86" i="8" s="1"/>
  <c r="AG85" i="8" s="1"/>
  <c r="AF89" i="8"/>
  <c r="AF87" i="8" s="1"/>
  <c r="AF86" i="8" s="1"/>
  <c r="AF85" i="8" s="1"/>
  <c r="AE89" i="8"/>
  <c r="AE87" i="8" s="1"/>
  <c r="AE86" i="8" s="1"/>
  <c r="AE85" i="8" s="1"/>
  <c r="AD89" i="8"/>
  <c r="AD87" i="8" s="1"/>
  <c r="AD86" i="8" s="1"/>
  <c r="AD85" i="8" s="1"/>
  <c r="AC89" i="8"/>
  <c r="AC87" i="8" s="1"/>
  <c r="AC86" i="8" s="1"/>
  <c r="AC85" i="8" s="1"/>
  <c r="AB89" i="8"/>
  <c r="AB87" i="8" s="1"/>
  <c r="AB86" i="8" s="1"/>
  <c r="AB85" i="8" s="1"/>
  <c r="AA89" i="8"/>
  <c r="AA87" i="8" s="1"/>
  <c r="AA86" i="8" s="1"/>
  <c r="AA85" i="8" s="1"/>
  <c r="Z89" i="8"/>
  <c r="Z87" i="8" s="1"/>
  <c r="Z86" i="8" s="1"/>
  <c r="Z85" i="8" s="1"/>
  <c r="Y89" i="8"/>
  <c r="Y87" i="8" s="1"/>
  <c r="Y86" i="8" s="1"/>
  <c r="Y85" i="8" s="1"/>
  <c r="X89" i="8"/>
  <c r="X87" i="8" s="1"/>
  <c r="X86" i="8" s="1"/>
  <c r="X85" i="8" s="1"/>
  <c r="W89" i="8"/>
  <c r="W87" i="8" s="1"/>
  <c r="W86" i="8" s="1"/>
  <c r="W85" i="8" s="1"/>
  <c r="V89" i="8"/>
  <c r="V87" i="8" s="1"/>
  <c r="V86" i="8" s="1"/>
  <c r="V85" i="8" s="1"/>
  <c r="U89" i="8"/>
  <c r="U87" i="8" s="1"/>
  <c r="U86" i="8" s="1"/>
  <c r="U85" i="8" s="1"/>
  <c r="T89" i="8"/>
  <c r="T87" i="8" s="1"/>
  <c r="T86" i="8" s="1"/>
  <c r="T85" i="8" s="1"/>
  <c r="S89" i="8"/>
  <c r="S87" i="8" s="1"/>
  <c r="S86" i="8" s="1"/>
  <c r="S85" i="8" s="1"/>
  <c r="R89" i="8"/>
  <c r="R87" i="8" s="1"/>
  <c r="R86" i="8" s="1"/>
  <c r="R85" i="8" s="1"/>
  <c r="Q89" i="8"/>
  <c r="Q87" i="8" s="1"/>
  <c r="Q86" i="8" s="1"/>
  <c r="Q85" i="8" s="1"/>
  <c r="P89" i="8"/>
  <c r="P87" i="8" s="1"/>
  <c r="P86" i="8" s="1"/>
  <c r="P85" i="8" s="1"/>
  <c r="O89" i="8"/>
  <c r="O87" i="8" s="1"/>
  <c r="O86" i="8" s="1"/>
  <c r="O85" i="8" s="1"/>
  <c r="N89" i="8"/>
  <c r="N87" i="8" s="1"/>
  <c r="N86" i="8" s="1"/>
  <c r="N85" i="8" s="1"/>
  <c r="M89" i="8"/>
  <c r="M87" i="8" s="1"/>
  <c r="M86" i="8" s="1"/>
  <c r="M85" i="8" s="1"/>
  <c r="L89" i="8"/>
  <c r="L87" i="8" s="1"/>
  <c r="L86" i="8" s="1"/>
  <c r="L85" i="8" s="1"/>
  <c r="K89" i="8"/>
  <c r="K87" i="8" s="1"/>
  <c r="K86" i="8" s="1"/>
  <c r="K85" i="8" s="1"/>
  <c r="J89" i="8"/>
  <c r="J87" i="8" s="1"/>
  <c r="J86" i="8" s="1"/>
  <c r="J85" i="8" s="1"/>
  <c r="I89" i="8"/>
  <c r="I87" i="8" s="1"/>
  <c r="I86" i="8" s="1"/>
  <c r="I85" i="8" s="1"/>
  <c r="H89" i="8"/>
  <c r="H87" i="8" s="1"/>
  <c r="H86" i="8" s="1"/>
  <c r="H85" i="8" s="1"/>
  <c r="G89" i="8"/>
  <c r="G87" i="8" s="1"/>
  <c r="G86" i="8" s="1"/>
  <c r="G85" i="8" s="1"/>
  <c r="F89" i="8"/>
  <c r="F87" i="8" s="1"/>
  <c r="F86" i="8" s="1"/>
  <c r="F85" i="8" s="1"/>
  <c r="E89" i="8"/>
  <c r="E88" i="8" s="1"/>
  <c r="AR88" i="8" s="1"/>
  <c r="AJ87" i="8"/>
  <c r="AJ86" i="8" s="1"/>
  <c r="AJ85" i="8" s="1"/>
  <c r="AP82" i="8"/>
  <c r="AO82" i="8"/>
  <c r="AN82" i="8"/>
  <c r="AM82" i="8"/>
  <c r="AL82" i="8"/>
  <c r="AK82" i="8"/>
  <c r="AJ82" i="8"/>
  <c r="AI82" i="8"/>
  <c r="AH82" i="8"/>
  <c r="AG82" i="8"/>
  <c r="AF82" i="8"/>
  <c r="AE82" i="8"/>
  <c r="AD82" i="8"/>
  <c r="AC82" i="8"/>
  <c r="AB82" i="8"/>
  <c r="AA82" i="8"/>
  <c r="Z82" i="8"/>
  <c r="Y82" i="8"/>
  <c r="X82" i="8"/>
  <c r="W82" i="8"/>
  <c r="V82" i="8"/>
  <c r="U82" i="8"/>
  <c r="T82" i="8"/>
  <c r="S82" i="8"/>
  <c r="R82" i="8"/>
  <c r="Q82" i="8"/>
  <c r="P82" i="8"/>
  <c r="O82" i="8"/>
  <c r="N82" i="8"/>
  <c r="M82" i="8"/>
  <c r="L82" i="8"/>
  <c r="K82" i="8"/>
  <c r="J82" i="8"/>
  <c r="I82" i="8"/>
  <c r="H82" i="8"/>
  <c r="G82" i="8"/>
  <c r="F82" i="8"/>
  <c r="AP78" i="8"/>
  <c r="AO78" i="8"/>
  <c r="AN78" i="8"/>
  <c r="AM78" i="8"/>
  <c r="AL78" i="8"/>
  <c r="AK78" i="8"/>
  <c r="AJ78" i="8"/>
  <c r="AI78" i="8"/>
  <c r="AH78" i="8"/>
  <c r="AG78" i="8"/>
  <c r="AF78" i="8"/>
  <c r="AE78" i="8"/>
  <c r="AD78" i="8"/>
  <c r="AC78" i="8"/>
  <c r="AB78" i="8"/>
  <c r="AA78" i="8"/>
  <c r="Z78" i="8"/>
  <c r="Y78" i="8"/>
  <c r="X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F71" i="8"/>
  <c r="AP56" i="8"/>
  <c r="AO56" i="8"/>
  <c r="AN56" i="8"/>
  <c r="AM56" i="8"/>
  <c r="AL56" i="8"/>
  <c r="AK56" i="8"/>
  <c r="AJ56" i="8"/>
  <c r="AI56" i="8"/>
  <c r="AH56" i="8"/>
  <c r="AG56" i="8"/>
  <c r="AF56" i="8"/>
  <c r="AE56" i="8"/>
  <c r="AD56" i="8"/>
  <c r="AC56" i="8"/>
  <c r="AB56" i="8"/>
  <c r="AA56" i="8"/>
  <c r="Z56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AP50" i="8"/>
  <c r="AO50" i="8"/>
  <c r="AN50" i="8"/>
  <c r="AM50" i="8"/>
  <c r="AL50" i="8"/>
  <c r="AK50" i="8"/>
  <c r="AJ50" i="8"/>
  <c r="AI50" i="8"/>
  <c r="AH50" i="8"/>
  <c r="AG50" i="8"/>
  <c r="AF50" i="8"/>
  <c r="AE50" i="8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21" i="8"/>
  <c r="AQ21" i="8"/>
  <c r="AR21" i="8" s="1"/>
  <c r="AP21" i="8"/>
  <c r="AO21" i="8"/>
  <c r="AN21" i="8"/>
  <c r="AM21" i="8"/>
  <c r="AL21" i="8"/>
  <c r="AK21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AQ19" i="8"/>
  <c r="AP19" i="8"/>
  <c r="AO19" i="8"/>
  <c r="AN19" i="8"/>
  <c r="AM19" i="8"/>
  <c r="AL19" i="8"/>
  <c r="AK19" i="8"/>
  <c r="AJ19" i="8"/>
  <c r="AI19" i="8"/>
  <c r="AH19" i="8"/>
  <c r="AG19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AQ14" i="8"/>
  <c r="AP14" i="8"/>
  <c r="AP13" i="8" s="1"/>
  <c r="AP12" i="8" s="1"/>
  <c r="AP11" i="8" s="1"/>
  <c r="AO14" i="8"/>
  <c r="AO13" i="8" s="1"/>
  <c r="AO12" i="8" s="1"/>
  <c r="AO11" i="8" s="1"/>
  <c r="AN14" i="8"/>
  <c r="AN13" i="8" s="1"/>
  <c r="AN12" i="8" s="1"/>
  <c r="AN11" i="8" s="1"/>
  <c r="AM14" i="8"/>
  <c r="AM13" i="8" s="1"/>
  <c r="AM12" i="8" s="1"/>
  <c r="AM11" i="8" s="1"/>
  <c r="AL14" i="8"/>
  <c r="AL13" i="8" s="1"/>
  <c r="AL12" i="8" s="1"/>
  <c r="AL11" i="8" s="1"/>
  <c r="AK14" i="8"/>
  <c r="AK13" i="8" s="1"/>
  <c r="AK12" i="8" s="1"/>
  <c r="AK11" i="8" s="1"/>
  <c r="AJ14" i="8"/>
  <c r="AJ13" i="8" s="1"/>
  <c r="AJ12" i="8" s="1"/>
  <c r="AJ11" i="8" s="1"/>
  <c r="AI14" i="8"/>
  <c r="AI13" i="8" s="1"/>
  <c r="AI12" i="8" s="1"/>
  <c r="AI11" i="8" s="1"/>
  <c r="AH14" i="8"/>
  <c r="AH13" i="8" s="1"/>
  <c r="AH12" i="8" s="1"/>
  <c r="AH11" i="8" s="1"/>
  <c r="AG14" i="8"/>
  <c r="AG13" i="8" s="1"/>
  <c r="AG12" i="8" s="1"/>
  <c r="AG11" i="8" s="1"/>
  <c r="AF14" i="8"/>
  <c r="AE14" i="8"/>
  <c r="AE13" i="8" s="1"/>
  <c r="AE12" i="8" s="1"/>
  <c r="AE11" i="8" s="1"/>
  <c r="AD14" i="8"/>
  <c r="AD13" i="8" s="1"/>
  <c r="AD12" i="8" s="1"/>
  <c r="AD11" i="8" s="1"/>
  <c r="AC14" i="8"/>
  <c r="AC13" i="8" s="1"/>
  <c r="AC12" i="8" s="1"/>
  <c r="AC11" i="8" s="1"/>
  <c r="AB14" i="8"/>
  <c r="AB13" i="8" s="1"/>
  <c r="AB12" i="8" s="1"/>
  <c r="AB11" i="8" s="1"/>
  <c r="AA14" i="8"/>
  <c r="AA13" i="8" s="1"/>
  <c r="AA12" i="8" s="1"/>
  <c r="AA11" i="8" s="1"/>
  <c r="Z14" i="8"/>
  <c r="Z13" i="8" s="1"/>
  <c r="Z12" i="8" s="1"/>
  <c r="Z11" i="8" s="1"/>
  <c r="Y14" i="8"/>
  <c r="Y13" i="8" s="1"/>
  <c r="Y12" i="8" s="1"/>
  <c r="Y11" i="8" s="1"/>
  <c r="X14" i="8"/>
  <c r="X13" i="8" s="1"/>
  <c r="X12" i="8" s="1"/>
  <c r="X11" i="8" s="1"/>
  <c r="W14" i="8"/>
  <c r="W13" i="8" s="1"/>
  <c r="W12" i="8" s="1"/>
  <c r="W11" i="8" s="1"/>
  <c r="V14" i="8"/>
  <c r="V13" i="8" s="1"/>
  <c r="V12" i="8" s="1"/>
  <c r="V11" i="8" s="1"/>
  <c r="U14" i="8"/>
  <c r="U13" i="8" s="1"/>
  <c r="U12" i="8" s="1"/>
  <c r="U11" i="8" s="1"/>
  <c r="T14" i="8"/>
  <c r="T13" i="8" s="1"/>
  <c r="T12" i="8" s="1"/>
  <c r="T11" i="8" s="1"/>
  <c r="S14" i="8"/>
  <c r="S13" i="8" s="1"/>
  <c r="S12" i="8" s="1"/>
  <c r="S11" i="8" s="1"/>
  <c r="R14" i="8"/>
  <c r="R13" i="8" s="1"/>
  <c r="R12" i="8" s="1"/>
  <c r="R11" i="8" s="1"/>
  <c r="Q14" i="8"/>
  <c r="Q13" i="8" s="1"/>
  <c r="Q12" i="8" s="1"/>
  <c r="Q11" i="8" s="1"/>
  <c r="P14" i="8"/>
  <c r="P13" i="8" s="1"/>
  <c r="P12" i="8" s="1"/>
  <c r="P11" i="8" s="1"/>
  <c r="O14" i="8"/>
  <c r="O13" i="8" s="1"/>
  <c r="O12" i="8" s="1"/>
  <c r="O11" i="8" s="1"/>
  <c r="N14" i="8"/>
  <c r="N13" i="8" s="1"/>
  <c r="N12" i="8" s="1"/>
  <c r="N11" i="8" s="1"/>
  <c r="M14" i="8"/>
  <c r="M13" i="8" s="1"/>
  <c r="M12" i="8" s="1"/>
  <c r="M11" i="8" s="1"/>
  <c r="L14" i="8"/>
  <c r="L13" i="8" s="1"/>
  <c r="L12" i="8" s="1"/>
  <c r="L11" i="8" s="1"/>
  <c r="K14" i="8"/>
  <c r="K13" i="8" s="1"/>
  <c r="K12" i="8" s="1"/>
  <c r="K11" i="8" s="1"/>
  <c r="J14" i="8"/>
  <c r="J13" i="8" s="1"/>
  <c r="J12" i="8" s="1"/>
  <c r="J11" i="8" s="1"/>
  <c r="I14" i="8"/>
  <c r="I13" i="8" s="1"/>
  <c r="I12" i="8" s="1"/>
  <c r="I11" i="8" s="1"/>
  <c r="H14" i="8"/>
  <c r="H13" i="8" s="1"/>
  <c r="H12" i="8" s="1"/>
  <c r="H11" i="8" s="1"/>
  <c r="G14" i="8"/>
  <c r="G13" i="8" s="1"/>
  <c r="G12" i="8" s="1"/>
  <c r="G11" i="8" s="1"/>
  <c r="F14" i="8"/>
  <c r="F13" i="8" s="1"/>
  <c r="F12" i="8" s="1"/>
  <c r="F11" i="8" s="1"/>
  <c r="E14" i="8"/>
  <c r="E13" i="8" s="1"/>
  <c r="E12" i="8" s="1"/>
  <c r="E11" i="8" s="1"/>
  <c r="AF13" i="8"/>
  <c r="AF12" i="8" s="1"/>
  <c r="AF11" i="8" s="1"/>
  <c r="F133" i="4"/>
  <c r="D15" i="7"/>
  <c r="G20" i="5"/>
  <c r="G19" i="5" s="1"/>
  <c r="G18" i="5" s="1"/>
  <c r="F20" i="5"/>
  <c r="F19" i="5" s="1"/>
  <c r="F18" i="5" s="1"/>
  <c r="G16" i="5"/>
  <c r="G15" i="5" s="1"/>
  <c r="G14" i="5" s="1"/>
  <c r="F16" i="5"/>
  <c r="F15" i="5" s="1"/>
  <c r="F14" i="5" s="1"/>
  <c r="G334" i="3"/>
  <c r="AG521" i="3"/>
  <c r="AG523" i="3"/>
  <c r="G524" i="3"/>
  <c r="G523" i="3"/>
  <c r="AG520" i="3"/>
  <c r="G521" i="3"/>
  <c r="G520" i="3"/>
  <c r="AG512" i="3"/>
  <c r="G512" i="3"/>
  <c r="AG511" i="3"/>
  <c r="G511" i="3"/>
  <c r="AG509" i="3"/>
  <c r="G509" i="3"/>
  <c r="AG508" i="3"/>
  <c r="G508" i="3"/>
  <c r="AG507" i="3"/>
  <c r="G507" i="3"/>
  <c r="AQ506" i="8" l="1"/>
  <c r="AR507" i="8"/>
  <c r="L136" i="8"/>
  <c r="X136" i="8"/>
  <c r="AF136" i="8"/>
  <c r="O148" i="8"/>
  <c r="AA148" i="8"/>
  <c r="AR19" i="8"/>
  <c r="AR89" i="8"/>
  <c r="AQ120" i="8"/>
  <c r="AR121" i="8"/>
  <c r="AR130" i="8"/>
  <c r="I136" i="8"/>
  <c r="U136" i="8"/>
  <c r="AC136" i="8"/>
  <c r="AK136" i="8"/>
  <c r="AQ94" i="8"/>
  <c r="AR95" i="8"/>
  <c r="AQ472" i="8"/>
  <c r="AR473" i="8"/>
  <c r="H136" i="8"/>
  <c r="T136" i="8"/>
  <c r="AJ136" i="8"/>
  <c r="K148" i="8"/>
  <c r="W148" i="8"/>
  <c r="AQ171" i="8"/>
  <c r="AR171" i="8" s="1"/>
  <c r="AR172" i="8"/>
  <c r="AQ253" i="8"/>
  <c r="AR253" i="8" s="1"/>
  <c r="AR254" i="8"/>
  <c r="AQ288" i="8"/>
  <c r="AR289" i="8"/>
  <c r="AQ315" i="8"/>
  <c r="AR315" i="8" s="1"/>
  <c r="AR316" i="8"/>
  <c r="AQ321" i="8"/>
  <c r="AR321" i="8" s="1"/>
  <c r="AR322" i="8"/>
  <c r="AQ341" i="8"/>
  <c r="AR342" i="8"/>
  <c r="AR348" i="8"/>
  <c r="AQ364" i="8"/>
  <c r="AR364" i="8" s="1"/>
  <c r="AR365" i="8"/>
  <c r="AQ384" i="8"/>
  <c r="AR384" i="8" s="1"/>
  <c r="AR385" i="8"/>
  <c r="AQ136" i="8"/>
  <c r="AR137" i="8"/>
  <c r="AQ475" i="8"/>
  <c r="AR476" i="8"/>
  <c r="P136" i="8"/>
  <c r="AB136" i="8"/>
  <c r="AN136" i="8"/>
  <c r="G148" i="8"/>
  <c r="S148" i="8"/>
  <c r="AR112" i="8"/>
  <c r="E136" i="8"/>
  <c r="M136" i="8"/>
  <c r="Q136" i="8"/>
  <c r="Y136" i="8"/>
  <c r="AG136" i="8"/>
  <c r="AO136" i="8"/>
  <c r="AR142" i="8"/>
  <c r="G203" i="8"/>
  <c r="K203" i="8"/>
  <c r="K202" i="8" s="1"/>
  <c r="K201" i="8" s="1"/>
  <c r="K200" i="8" s="1"/>
  <c r="O203" i="8"/>
  <c r="W203" i="8"/>
  <c r="AE203" i="8"/>
  <c r="AI203" i="8"/>
  <c r="AI202" i="8" s="1"/>
  <c r="AI201" i="8" s="1"/>
  <c r="AI200" i="8" s="1"/>
  <c r="AM203" i="8"/>
  <c r="AQ203" i="8"/>
  <c r="AR204" i="8"/>
  <c r="AR151" i="8"/>
  <c r="AQ154" i="8"/>
  <c r="AR155" i="8"/>
  <c r="AR180" i="8"/>
  <c r="E203" i="8"/>
  <c r="I203" i="8"/>
  <c r="M203" i="8"/>
  <c r="Q203" i="8"/>
  <c r="Y203" i="8"/>
  <c r="Y202" i="8" s="1"/>
  <c r="Y201" i="8" s="1"/>
  <c r="Y200" i="8" s="1"/>
  <c r="AC203" i="8"/>
  <c r="AG203" i="8"/>
  <c r="AK203" i="8"/>
  <c r="AO203" i="8"/>
  <c r="AO202" i="8" s="1"/>
  <c r="AO201" i="8" s="1"/>
  <c r="AO200" i="8" s="1"/>
  <c r="AR208" i="8"/>
  <c r="AQ219" i="8"/>
  <c r="AR220" i="8"/>
  <c r="AQ226" i="8"/>
  <c r="AR227" i="8"/>
  <c r="AR233" i="8"/>
  <c r="AR257" i="8"/>
  <c r="AQ277" i="8"/>
  <c r="AR282" i="8"/>
  <c r="AQ307" i="8"/>
  <c r="AR307" i="8" s="1"/>
  <c r="AR308" i="8"/>
  <c r="AR344" i="8"/>
  <c r="F363" i="8"/>
  <c r="J363" i="8"/>
  <c r="N363" i="8"/>
  <c r="R363" i="8"/>
  <c r="V363" i="8"/>
  <c r="Z363" i="8"/>
  <c r="AR388" i="8"/>
  <c r="AQ392" i="8"/>
  <c r="AR392" i="8" s="1"/>
  <c r="AR393" i="8"/>
  <c r="AQ430" i="8"/>
  <c r="AR431" i="8"/>
  <c r="AQ434" i="8"/>
  <c r="AR435" i="8"/>
  <c r="AQ441" i="8"/>
  <c r="AR441" i="8" s="1"/>
  <c r="AR442" i="8"/>
  <c r="AQ479" i="8"/>
  <c r="AR480" i="8"/>
  <c r="AQ37" i="8"/>
  <c r="AR38" i="8"/>
  <c r="AR40" i="8"/>
  <c r="I232" i="8"/>
  <c r="M232" i="8"/>
  <c r="Q232" i="8"/>
  <c r="U232" i="8"/>
  <c r="U231" i="8" s="1"/>
  <c r="U230" i="8" s="1"/>
  <c r="Y232" i="8"/>
  <c r="AC232" i="8"/>
  <c r="AG232" i="8"/>
  <c r="AK232" i="8"/>
  <c r="AK231" i="8" s="1"/>
  <c r="AK230" i="8" s="1"/>
  <c r="AK229" i="8" s="1"/>
  <c r="AO232" i="8"/>
  <c r="AQ246" i="8"/>
  <c r="AR247" i="8"/>
  <c r="AR259" i="8"/>
  <c r="AQ274" i="8"/>
  <c r="AR274" i="8" s="1"/>
  <c r="AR275" i="8"/>
  <c r="AQ284" i="8"/>
  <c r="AR284" i="8" s="1"/>
  <c r="AR285" i="8"/>
  <c r="AQ304" i="8"/>
  <c r="AR304" i="8" s="1"/>
  <c r="AR305" i="8"/>
  <c r="AQ310" i="8"/>
  <c r="AR310" i="8" s="1"/>
  <c r="AR311" i="8"/>
  <c r="AQ357" i="8"/>
  <c r="AR357" i="8" s="1"/>
  <c r="AR358" i="8"/>
  <c r="AQ360" i="8"/>
  <c r="AR360" i="8" s="1"/>
  <c r="AR361" i="8"/>
  <c r="AQ377" i="8"/>
  <c r="I387" i="8"/>
  <c r="I383" i="8" s="1"/>
  <c r="M387" i="8"/>
  <c r="Q387" i="8"/>
  <c r="AR397" i="8"/>
  <c r="AR404" i="8"/>
  <c r="AQ415" i="8"/>
  <c r="AR416" i="8"/>
  <c r="F449" i="8"/>
  <c r="J449" i="8"/>
  <c r="N449" i="8"/>
  <c r="R449" i="8"/>
  <c r="V449" i="8"/>
  <c r="Z449" i="8"/>
  <c r="Z448" i="8" s="1"/>
  <c r="AD449" i="8"/>
  <c r="AH449" i="8"/>
  <c r="AL449" i="8"/>
  <c r="AP449" i="8"/>
  <c r="AP448" i="8" s="1"/>
  <c r="AR452" i="8"/>
  <c r="AQ455" i="8"/>
  <c r="AR456" i="8"/>
  <c r="AQ462" i="8"/>
  <c r="AR463" i="8"/>
  <c r="AR491" i="8"/>
  <c r="AR494" i="8"/>
  <c r="AR14" i="8"/>
  <c r="K109" i="8"/>
  <c r="O109" i="8"/>
  <c r="S109" i="8"/>
  <c r="AE109" i="8"/>
  <c r="AI109" i="8"/>
  <c r="AR110" i="8"/>
  <c r="AR118" i="8"/>
  <c r="I123" i="8"/>
  <c r="Q123" i="8"/>
  <c r="U123" i="8"/>
  <c r="Y123" i="8"/>
  <c r="AG123" i="8"/>
  <c r="AK123" i="8"/>
  <c r="AO123" i="8"/>
  <c r="AR128" i="8"/>
  <c r="F136" i="8"/>
  <c r="J136" i="8"/>
  <c r="N136" i="8"/>
  <c r="R136" i="8"/>
  <c r="V136" i="8"/>
  <c r="Z136" i="8"/>
  <c r="AD136" i="8"/>
  <c r="AH136" i="8"/>
  <c r="AL136" i="8"/>
  <c r="AP136" i="8"/>
  <c r="AR139" i="8"/>
  <c r="E148" i="8"/>
  <c r="I148" i="8"/>
  <c r="M148" i="8"/>
  <c r="Q148" i="8"/>
  <c r="U148" i="8"/>
  <c r="Y148" i="8"/>
  <c r="AC148" i="8"/>
  <c r="AG148" i="8"/>
  <c r="AK148" i="8"/>
  <c r="AR158" i="8"/>
  <c r="AQ189" i="8"/>
  <c r="AR190" i="8"/>
  <c r="AQ197" i="8"/>
  <c r="AR198" i="8"/>
  <c r="H203" i="8"/>
  <c r="L203" i="8"/>
  <c r="L202" i="8" s="1"/>
  <c r="L201" i="8" s="1"/>
  <c r="L200" i="8" s="1"/>
  <c r="P203" i="8"/>
  <c r="T203" i="8"/>
  <c r="X203" i="8"/>
  <c r="AB203" i="8"/>
  <c r="AB202" i="8" s="1"/>
  <c r="AB201" i="8" s="1"/>
  <c r="AB200" i="8" s="1"/>
  <c r="AF203" i="8"/>
  <c r="AN203" i="8"/>
  <c r="AR210" i="8"/>
  <c r="AR235" i="8"/>
  <c r="AQ237" i="8"/>
  <c r="AR237" i="8" s="1"/>
  <c r="AR238" i="8"/>
  <c r="AQ294" i="8"/>
  <c r="AR294" i="8" s="1"/>
  <c r="AR295" i="8"/>
  <c r="AR302" i="8"/>
  <c r="AQ325" i="8"/>
  <c r="AR326" i="8"/>
  <c r="AR334" i="8"/>
  <c r="AR339" i="8"/>
  <c r="AR351" i="8"/>
  <c r="I363" i="8"/>
  <c r="M363" i="8"/>
  <c r="Q363" i="8"/>
  <c r="U363" i="8"/>
  <c r="Y363" i="8"/>
  <c r="AC363" i="8"/>
  <c r="F387" i="8"/>
  <c r="J387" i="8"/>
  <c r="N387" i="8"/>
  <c r="R387" i="8"/>
  <c r="AR410" i="8"/>
  <c r="AQ438" i="8"/>
  <c r="AR438" i="8" s="1"/>
  <c r="AR439" i="8"/>
  <c r="G449" i="8"/>
  <c r="G448" i="8" s="1"/>
  <c r="K449" i="8"/>
  <c r="O449" i="8"/>
  <c r="W449" i="8"/>
  <c r="W448" i="8" s="1"/>
  <c r="AA449" i="8"/>
  <c r="AE449" i="8"/>
  <c r="AI449" i="8"/>
  <c r="AM449" i="8"/>
  <c r="AQ449" i="8"/>
  <c r="AR449" i="8" s="1"/>
  <c r="AR450" i="8"/>
  <c r="AR482" i="8"/>
  <c r="AQ484" i="8"/>
  <c r="AR485" i="8"/>
  <c r="AR489" i="8"/>
  <c r="AQ28" i="8"/>
  <c r="AR29" i="8"/>
  <c r="AQ42" i="8"/>
  <c r="AR42" i="8" s="1"/>
  <c r="AR43" i="8"/>
  <c r="G157" i="8"/>
  <c r="O157" i="8"/>
  <c r="W157" i="8"/>
  <c r="W153" i="8" s="1"/>
  <c r="AE157" i="8"/>
  <c r="AM157" i="8"/>
  <c r="K157" i="8"/>
  <c r="S157" i="8"/>
  <c r="S153" i="8" s="1"/>
  <c r="AA157" i="8"/>
  <c r="AI157" i="8"/>
  <c r="AQ157" i="8"/>
  <c r="H157" i="8"/>
  <c r="H153" i="8" s="1"/>
  <c r="L157" i="8"/>
  <c r="P157" i="8"/>
  <c r="T157" i="8"/>
  <c r="X157" i="8"/>
  <c r="X153" i="8" s="1"/>
  <c r="AB157" i="8"/>
  <c r="AF157" i="8"/>
  <c r="AJ157" i="8"/>
  <c r="AJ153" i="8" s="1"/>
  <c r="AN157" i="8"/>
  <c r="AN153" i="8" s="1"/>
  <c r="F468" i="8"/>
  <c r="J468" i="8"/>
  <c r="N468" i="8"/>
  <c r="R468" i="8"/>
  <c r="F157" i="8"/>
  <c r="F153" i="8" s="1"/>
  <c r="J157" i="8"/>
  <c r="N157" i="8"/>
  <c r="N153" i="8" s="1"/>
  <c r="R157" i="8"/>
  <c r="R153" i="8" s="1"/>
  <c r="V157" i="8"/>
  <c r="V153" i="8" s="1"/>
  <c r="Z157" i="8"/>
  <c r="AD157" i="8"/>
  <c r="AD153" i="8" s="1"/>
  <c r="AH157" i="8"/>
  <c r="AH153" i="8" s="1"/>
  <c r="AL157" i="8"/>
  <c r="AP157" i="8"/>
  <c r="H468" i="8"/>
  <c r="L468" i="8"/>
  <c r="P468" i="8"/>
  <c r="T468" i="8"/>
  <c r="X468" i="8"/>
  <c r="AB468" i="8"/>
  <c r="AF468" i="8"/>
  <c r="AJ468" i="8"/>
  <c r="AN468" i="8"/>
  <c r="E157" i="8"/>
  <c r="I157" i="8"/>
  <c r="I153" i="8" s="1"/>
  <c r="M157" i="8"/>
  <c r="Q157" i="8"/>
  <c r="U157" i="8"/>
  <c r="U153" i="8" s="1"/>
  <c r="Y157" i="8"/>
  <c r="Y153" i="8" s="1"/>
  <c r="AC157" i="8"/>
  <c r="AG157" i="8"/>
  <c r="AK157" i="8"/>
  <c r="AK153" i="8" s="1"/>
  <c r="AO157" i="8"/>
  <c r="AO153" i="8" s="1"/>
  <c r="V468" i="8"/>
  <c r="Z468" i="8"/>
  <c r="AD468" i="8"/>
  <c r="AH468" i="8"/>
  <c r="AL468" i="8"/>
  <c r="AP468" i="8"/>
  <c r="AQ496" i="8"/>
  <c r="AR496" i="8" s="1"/>
  <c r="K437" i="8"/>
  <c r="W437" i="8"/>
  <c r="AI437" i="8"/>
  <c r="AM437" i="8"/>
  <c r="F383" i="8"/>
  <c r="J383" i="8"/>
  <c r="N383" i="8"/>
  <c r="R383" i="8"/>
  <c r="S449" i="8"/>
  <c r="S448" i="8" s="1"/>
  <c r="E383" i="8"/>
  <c r="M383" i="8"/>
  <c r="Q383" i="8"/>
  <c r="AQ437" i="8"/>
  <c r="H449" i="8"/>
  <c r="H448" i="8" s="1"/>
  <c r="L448" i="8"/>
  <c r="L449" i="8"/>
  <c r="P449" i="8"/>
  <c r="P448" i="8" s="1"/>
  <c r="T449" i="8"/>
  <c r="T448" i="8" s="1"/>
  <c r="X449" i="8"/>
  <c r="X448" i="8" s="1"/>
  <c r="AB449" i="8"/>
  <c r="AB448" i="8" s="1"/>
  <c r="AF449" i="8"/>
  <c r="AF448" i="8" s="1"/>
  <c r="AJ449" i="8"/>
  <c r="AJ448" i="8" s="1"/>
  <c r="F437" i="8"/>
  <c r="J437" i="8"/>
  <c r="N437" i="8"/>
  <c r="V437" i="8"/>
  <c r="Z437" i="8"/>
  <c r="AD437" i="8"/>
  <c r="AL437" i="8"/>
  <c r="AP437" i="8"/>
  <c r="E437" i="8"/>
  <c r="Q437" i="8"/>
  <c r="U437" i="8"/>
  <c r="Y437" i="8"/>
  <c r="AG437" i="8"/>
  <c r="AK437" i="8"/>
  <c r="L437" i="8"/>
  <c r="P437" i="8"/>
  <c r="T437" i="8"/>
  <c r="AB437" i="8"/>
  <c r="AF437" i="8"/>
  <c r="AN437" i="8"/>
  <c r="H434" i="8"/>
  <c r="H433" i="8" s="1"/>
  <c r="H432" i="8" s="1"/>
  <c r="H431" i="8" s="1"/>
  <c r="H430" i="8" s="1"/>
  <c r="H429" i="8" s="1"/>
  <c r="L434" i="8"/>
  <c r="L433" i="8" s="1"/>
  <c r="L432" i="8" s="1"/>
  <c r="L431" i="8" s="1"/>
  <c r="L430" i="8" s="1"/>
  <c r="L429" i="8" s="1"/>
  <c r="P434" i="8"/>
  <c r="P433" i="8" s="1"/>
  <c r="P432" i="8" s="1"/>
  <c r="P431" i="8" s="1"/>
  <c r="P430" i="8" s="1"/>
  <c r="P429" i="8" s="1"/>
  <c r="T434" i="8"/>
  <c r="T433" i="8" s="1"/>
  <c r="T432" i="8" s="1"/>
  <c r="T431" i="8" s="1"/>
  <c r="T430" i="8" s="1"/>
  <c r="T429" i="8" s="1"/>
  <c r="X434" i="8"/>
  <c r="X433" i="8" s="1"/>
  <c r="X432" i="8" s="1"/>
  <c r="X431" i="8" s="1"/>
  <c r="X430" i="8" s="1"/>
  <c r="X429" i="8" s="1"/>
  <c r="AF434" i="8"/>
  <c r="AF433" i="8" s="1"/>
  <c r="AF432" i="8" s="1"/>
  <c r="AF431" i="8" s="1"/>
  <c r="AF430" i="8" s="1"/>
  <c r="AF429" i="8" s="1"/>
  <c r="AJ434" i="8"/>
  <c r="AJ433" i="8" s="1"/>
  <c r="AJ432" i="8" s="1"/>
  <c r="AJ431" i="8" s="1"/>
  <c r="AJ430" i="8" s="1"/>
  <c r="AJ429" i="8" s="1"/>
  <c r="AN434" i="8"/>
  <c r="AN433" i="8" s="1"/>
  <c r="AN432" i="8" s="1"/>
  <c r="AN431" i="8" s="1"/>
  <c r="AN430" i="8" s="1"/>
  <c r="AN429" i="8" s="1"/>
  <c r="G434" i="8"/>
  <c r="G433" i="8" s="1"/>
  <c r="G432" i="8" s="1"/>
  <c r="G431" i="8" s="1"/>
  <c r="G430" i="8" s="1"/>
  <c r="G429" i="8" s="1"/>
  <c r="K434" i="8"/>
  <c r="K433" i="8" s="1"/>
  <c r="K432" i="8" s="1"/>
  <c r="K431" i="8" s="1"/>
  <c r="K430" i="8" s="1"/>
  <c r="K429" i="8" s="1"/>
  <c r="O434" i="8"/>
  <c r="O433" i="8" s="1"/>
  <c r="O432" i="8" s="1"/>
  <c r="O431" i="8" s="1"/>
  <c r="O430" i="8" s="1"/>
  <c r="O429" i="8" s="1"/>
  <c r="S434" i="8"/>
  <c r="S433" i="8" s="1"/>
  <c r="S432" i="8" s="1"/>
  <c r="S431" i="8" s="1"/>
  <c r="S430" i="8" s="1"/>
  <c r="S429" i="8" s="1"/>
  <c r="W434" i="8"/>
  <c r="W433" i="8" s="1"/>
  <c r="W432" i="8" s="1"/>
  <c r="W431" i="8" s="1"/>
  <c r="W430" i="8" s="1"/>
  <c r="W429" i="8" s="1"/>
  <c r="AA434" i="8"/>
  <c r="AA433" i="8" s="1"/>
  <c r="AA432" i="8" s="1"/>
  <c r="AA431" i="8" s="1"/>
  <c r="AA430" i="8" s="1"/>
  <c r="AA429" i="8" s="1"/>
  <c r="AE434" i="8"/>
  <c r="AE433" i="8" s="1"/>
  <c r="AE432" i="8" s="1"/>
  <c r="AE431" i="8" s="1"/>
  <c r="AE430" i="8" s="1"/>
  <c r="AE429" i="8" s="1"/>
  <c r="AI434" i="8"/>
  <c r="AI433" i="8" s="1"/>
  <c r="AI432" i="8" s="1"/>
  <c r="AI431" i="8" s="1"/>
  <c r="AI430" i="8" s="1"/>
  <c r="AI429" i="8" s="1"/>
  <c r="AM434" i="8"/>
  <c r="AM433" i="8" s="1"/>
  <c r="AM432" i="8" s="1"/>
  <c r="AM431" i="8" s="1"/>
  <c r="AM430" i="8" s="1"/>
  <c r="AM429" i="8" s="1"/>
  <c r="F434" i="8"/>
  <c r="F433" i="8" s="1"/>
  <c r="F432" i="8" s="1"/>
  <c r="F431" i="8" s="1"/>
  <c r="F430" i="8" s="1"/>
  <c r="F429" i="8" s="1"/>
  <c r="J434" i="8"/>
  <c r="J433" i="8" s="1"/>
  <c r="J432" i="8" s="1"/>
  <c r="J431" i="8" s="1"/>
  <c r="J430" i="8" s="1"/>
  <c r="J429" i="8" s="1"/>
  <c r="N434" i="8"/>
  <c r="N433" i="8" s="1"/>
  <c r="N432" i="8" s="1"/>
  <c r="N431" i="8" s="1"/>
  <c r="N430" i="8" s="1"/>
  <c r="N429" i="8" s="1"/>
  <c r="R434" i="8"/>
  <c r="R433" i="8" s="1"/>
  <c r="R432" i="8" s="1"/>
  <c r="R431" i="8" s="1"/>
  <c r="R430" i="8" s="1"/>
  <c r="R429" i="8" s="1"/>
  <c r="V434" i="8"/>
  <c r="V433" i="8" s="1"/>
  <c r="V432" i="8" s="1"/>
  <c r="V431" i="8" s="1"/>
  <c r="V430" i="8" s="1"/>
  <c r="V429" i="8" s="1"/>
  <c r="Z434" i="8"/>
  <c r="Z433" i="8" s="1"/>
  <c r="Z432" i="8" s="1"/>
  <c r="Z431" i="8" s="1"/>
  <c r="Z430" i="8" s="1"/>
  <c r="Z429" i="8" s="1"/>
  <c r="AD434" i="8"/>
  <c r="AD433" i="8" s="1"/>
  <c r="AD432" i="8" s="1"/>
  <c r="AD431" i="8" s="1"/>
  <c r="AD430" i="8" s="1"/>
  <c r="AD429" i="8" s="1"/>
  <c r="AH434" i="8"/>
  <c r="AH433" i="8" s="1"/>
  <c r="AH432" i="8" s="1"/>
  <c r="AH431" i="8" s="1"/>
  <c r="AH430" i="8" s="1"/>
  <c r="AH429" i="8" s="1"/>
  <c r="AL434" i="8"/>
  <c r="AL433" i="8" s="1"/>
  <c r="AL432" i="8" s="1"/>
  <c r="AL431" i="8" s="1"/>
  <c r="AL430" i="8" s="1"/>
  <c r="AL429" i="8" s="1"/>
  <c r="AP434" i="8"/>
  <c r="AP433" i="8" s="1"/>
  <c r="AP432" i="8" s="1"/>
  <c r="AP431" i="8" s="1"/>
  <c r="AP430" i="8" s="1"/>
  <c r="AP429" i="8" s="1"/>
  <c r="H383" i="8"/>
  <c r="L383" i="8"/>
  <c r="P383" i="8"/>
  <c r="T387" i="8"/>
  <c r="T383" i="8" s="1"/>
  <c r="U203" i="8"/>
  <c r="U202" i="8" s="1"/>
  <c r="U201" i="8" s="1"/>
  <c r="U200" i="8" s="1"/>
  <c r="AD363" i="8"/>
  <c r="G383" i="8"/>
  <c r="K383" i="8"/>
  <c r="O383" i="8"/>
  <c r="S383" i="8"/>
  <c r="W387" i="8"/>
  <c r="W383" i="8" s="1"/>
  <c r="AA387" i="8"/>
  <c r="AA383" i="8" s="1"/>
  <c r="AE387" i="8"/>
  <c r="AE383" i="8" s="1"/>
  <c r="AI387" i="8"/>
  <c r="AI383" i="8" s="1"/>
  <c r="AM387" i="8"/>
  <c r="AM383" i="8" s="1"/>
  <c r="V387" i="8"/>
  <c r="V383" i="8" s="1"/>
  <c r="Z387" i="8"/>
  <c r="Z383" i="8" s="1"/>
  <c r="AD387" i="8"/>
  <c r="AD383" i="8" s="1"/>
  <c r="AH387" i="8"/>
  <c r="AH383" i="8" s="1"/>
  <c r="AL387" i="8"/>
  <c r="AL383" i="8" s="1"/>
  <c r="AP387" i="8"/>
  <c r="AP383" i="8" s="1"/>
  <c r="U387" i="8"/>
  <c r="U383" i="8" s="1"/>
  <c r="Y387" i="8"/>
  <c r="Y383" i="8" s="1"/>
  <c r="AC387" i="8"/>
  <c r="AC383" i="8" s="1"/>
  <c r="AG387" i="8"/>
  <c r="AG383" i="8" s="1"/>
  <c r="AK387" i="8"/>
  <c r="AK383" i="8" s="1"/>
  <c r="AO387" i="8"/>
  <c r="AO383" i="8" s="1"/>
  <c r="X387" i="8"/>
  <c r="X383" i="8" s="1"/>
  <c r="AB387" i="8"/>
  <c r="AB383" i="8" s="1"/>
  <c r="AF387" i="8"/>
  <c r="AF383" i="8" s="1"/>
  <c r="AJ387" i="8"/>
  <c r="AJ383" i="8" s="1"/>
  <c r="AN387" i="8"/>
  <c r="AN383" i="8" s="1"/>
  <c r="AH374" i="8"/>
  <c r="AH373" i="8" s="1"/>
  <c r="AL374" i="8"/>
  <c r="AL373" i="8" s="1"/>
  <c r="AP374" i="8"/>
  <c r="AP373" i="8" s="1"/>
  <c r="AG374" i="8"/>
  <c r="AG373" i="8" s="1"/>
  <c r="AK374" i="8"/>
  <c r="AK373" i="8" s="1"/>
  <c r="AO374" i="8"/>
  <c r="AO373" i="8" s="1"/>
  <c r="AF374" i="8"/>
  <c r="AF373" i="8" s="1"/>
  <c r="AJ374" i="8"/>
  <c r="AJ373" i="8" s="1"/>
  <c r="AN374" i="8"/>
  <c r="AN373" i="8" s="1"/>
  <c r="AI374" i="8"/>
  <c r="AI373" i="8" s="1"/>
  <c r="AM374" i="8"/>
  <c r="AM373" i="8" s="1"/>
  <c r="E297" i="8"/>
  <c r="E293" i="8" s="1"/>
  <c r="E341" i="8"/>
  <c r="AJ203" i="8"/>
  <c r="AJ202" i="8" s="1"/>
  <c r="AJ201" i="8" s="1"/>
  <c r="AJ200" i="8" s="1"/>
  <c r="AQ297" i="8"/>
  <c r="S203" i="8"/>
  <c r="S202" i="8" s="1"/>
  <c r="S201" i="8" s="1"/>
  <c r="S200" i="8" s="1"/>
  <c r="AA203" i="8"/>
  <c r="AA202" i="8" s="1"/>
  <c r="AA201" i="8" s="1"/>
  <c r="AA200" i="8" s="1"/>
  <c r="I18" i="8"/>
  <c r="I17" i="8" s="1"/>
  <c r="I16" i="8" s="1"/>
  <c r="M18" i="8"/>
  <c r="M17" i="8" s="1"/>
  <c r="M16" i="8" s="1"/>
  <c r="Q18" i="8"/>
  <c r="Q17" i="8" s="1"/>
  <c r="Q16" i="8" s="1"/>
  <c r="U18" i="8"/>
  <c r="U17" i="8" s="1"/>
  <c r="U16" i="8" s="1"/>
  <c r="Y18" i="8"/>
  <c r="Y17" i="8" s="1"/>
  <c r="Y16" i="8" s="1"/>
  <c r="AC18" i="8"/>
  <c r="AC17" i="8" s="1"/>
  <c r="AC16" i="8" s="1"/>
  <c r="AG18" i="8"/>
  <c r="AG17" i="8" s="1"/>
  <c r="AG16" i="8" s="1"/>
  <c r="AK18" i="8"/>
  <c r="AK17" i="8" s="1"/>
  <c r="AK16" i="8" s="1"/>
  <c r="AO18" i="8"/>
  <c r="AO17" i="8" s="1"/>
  <c r="AO16" i="8" s="1"/>
  <c r="E256" i="8"/>
  <c r="E288" i="8"/>
  <c r="E287" i="8" s="1"/>
  <c r="G221" i="8"/>
  <c r="G220" i="8" s="1"/>
  <c r="G219" i="8" s="1"/>
  <c r="G218" i="8" s="1"/>
  <c r="G217" i="8" s="1"/>
  <c r="K221" i="8"/>
  <c r="K220" i="8" s="1"/>
  <c r="K219" i="8" s="1"/>
  <c r="K218" i="8" s="1"/>
  <c r="K217" i="8" s="1"/>
  <c r="O221" i="8"/>
  <c r="O220" i="8" s="1"/>
  <c r="O219" i="8" s="1"/>
  <c r="O218" i="8" s="1"/>
  <c r="O217" i="8" s="1"/>
  <c r="S221" i="8"/>
  <c r="S220" i="8" s="1"/>
  <c r="S219" i="8" s="1"/>
  <c r="S218" i="8" s="1"/>
  <c r="S217" i="8" s="1"/>
  <c r="W221" i="8"/>
  <c r="W220" i="8" s="1"/>
  <c r="W219" i="8" s="1"/>
  <c r="W218" i="8" s="1"/>
  <c r="W217" i="8" s="1"/>
  <c r="AA221" i="8"/>
  <c r="AA220" i="8" s="1"/>
  <c r="AA219" i="8" s="1"/>
  <c r="AA218" i="8" s="1"/>
  <c r="AA217" i="8" s="1"/>
  <c r="AE221" i="8"/>
  <c r="AE220" i="8" s="1"/>
  <c r="AE219" i="8" s="1"/>
  <c r="AE218" i="8" s="1"/>
  <c r="AE217" i="8" s="1"/>
  <c r="AI221" i="8"/>
  <c r="AI220" i="8" s="1"/>
  <c r="AI219" i="8" s="1"/>
  <c r="AI218" i="8" s="1"/>
  <c r="AI217" i="8" s="1"/>
  <c r="AM221" i="8"/>
  <c r="AM220" i="8" s="1"/>
  <c r="AM219" i="8" s="1"/>
  <c r="AM218" i="8" s="1"/>
  <c r="AM217" i="8" s="1"/>
  <c r="F221" i="8"/>
  <c r="F220" i="8" s="1"/>
  <c r="F219" i="8" s="1"/>
  <c r="F218" i="8" s="1"/>
  <c r="F217" i="8" s="1"/>
  <c r="J221" i="8"/>
  <c r="J220" i="8" s="1"/>
  <c r="J219" i="8" s="1"/>
  <c r="J218" i="8" s="1"/>
  <c r="J217" i="8" s="1"/>
  <c r="N221" i="8"/>
  <c r="N220" i="8" s="1"/>
  <c r="N219" i="8" s="1"/>
  <c r="N218" i="8" s="1"/>
  <c r="N217" i="8" s="1"/>
  <c r="R221" i="8"/>
  <c r="R220" i="8" s="1"/>
  <c r="R219" i="8" s="1"/>
  <c r="R218" i="8" s="1"/>
  <c r="R217" i="8" s="1"/>
  <c r="V221" i="8"/>
  <c r="V220" i="8" s="1"/>
  <c r="V219" i="8" s="1"/>
  <c r="V218" i="8" s="1"/>
  <c r="V217" i="8" s="1"/>
  <c r="Z221" i="8"/>
  <c r="Z220" i="8" s="1"/>
  <c r="Z219" i="8" s="1"/>
  <c r="Z218" i="8" s="1"/>
  <c r="Z217" i="8" s="1"/>
  <c r="AD221" i="8"/>
  <c r="AD220" i="8" s="1"/>
  <c r="AD219" i="8" s="1"/>
  <c r="AD218" i="8" s="1"/>
  <c r="AD217" i="8" s="1"/>
  <c r="AH221" i="8"/>
  <c r="AH220" i="8" s="1"/>
  <c r="AH219" i="8" s="1"/>
  <c r="AH218" i="8" s="1"/>
  <c r="AH217" i="8" s="1"/>
  <c r="AL221" i="8"/>
  <c r="AL220" i="8" s="1"/>
  <c r="AL219" i="8" s="1"/>
  <c r="AL218" i="8" s="1"/>
  <c r="AL217" i="8" s="1"/>
  <c r="AP221" i="8"/>
  <c r="AP220" i="8" s="1"/>
  <c r="AP219" i="8" s="1"/>
  <c r="AP218" i="8" s="1"/>
  <c r="AP217" i="8" s="1"/>
  <c r="I221" i="8"/>
  <c r="I220" i="8" s="1"/>
  <c r="I219" i="8" s="1"/>
  <c r="I218" i="8" s="1"/>
  <c r="I217" i="8" s="1"/>
  <c r="M221" i="8"/>
  <c r="M220" i="8" s="1"/>
  <c r="M219" i="8" s="1"/>
  <c r="M218" i="8" s="1"/>
  <c r="M217" i="8" s="1"/>
  <c r="Q221" i="8"/>
  <c r="Q220" i="8" s="1"/>
  <c r="Q219" i="8" s="1"/>
  <c r="Q218" i="8" s="1"/>
  <c r="Q217" i="8" s="1"/>
  <c r="U221" i="8"/>
  <c r="U220" i="8" s="1"/>
  <c r="U219" i="8" s="1"/>
  <c r="U218" i="8" s="1"/>
  <c r="U217" i="8" s="1"/>
  <c r="Y221" i="8"/>
  <c r="Y220" i="8" s="1"/>
  <c r="Y219" i="8" s="1"/>
  <c r="Y218" i="8" s="1"/>
  <c r="Y217" i="8" s="1"/>
  <c r="AC221" i="8"/>
  <c r="AC220" i="8" s="1"/>
  <c r="AC219" i="8" s="1"/>
  <c r="AC218" i="8" s="1"/>
  <c r="AC217" i="8" s="1"/>
  <c r="AG221" i="8"/>
  <c r="AG220" i="8" s="1"/>
  <c r="AG219" i="8" s="1"/>
  <c r="AG218" i="8" s="1"/>
  <c r="AG217" i="8" s="1"/>
  <c r="AK221" i="8"/>
  <c r="AK220" i="8" s="1"/>
  <c r="AK219" i="8" s="1"/>
  <c r="AK218" i="8" s="1"/>
  <c r="AK217" i="8" s="1"/>
  <c r="AO221" i="8"/>
  <c r="AO220" i="8" s="1"/>
  <c r="AO219" i="8" s="1"/>
  <c r="AO218" i="8" s="1"/>
  <c r="AO217" i="8" s="1"/>
  <c r="AA109" i="8"/>
  <c r="H221" i="8"/>
  <c r="H220" i="8" s="1"/>
  <c r="H219" i="8" s="1"/>
  <c r="H218" i="8" s="1"/>
  <c r="H217" i="8" s="1"/>
  <c r="L221" i="8"/>
  <c r="L220" i="8" s="1"/>
  <c r="L219" i="8" s="1"/>
  <c r="L218" i="8" s="1"/>
  <c r="L217" i="8" s="1"/>
  <c r="P221" i="8"/>
  <c r="P220" i="8" s="1"/>
  <c r="P219" i="8" s="1"/>
  <c r="P218" i="8" s="1"/>
  <c r="P217" i="8" s="1"/>
  <c r="T221" i="8"/>
  <c r="T220" i="8" s="1"/>
  <c r="T219" i="8" s="1"/>
  <c r="T218" i="8" s="1"/>
  <c r="T217" i="8" s="1"/>
  <c r="X221" i="8"/>
  <c r="X220" i="8" s="1"/>
  <c r="X219" i="8" s="1"/>
  <c r="X218" i="8" s="1"/>
  <c r="X217" i="8" s="1"/>
  <c r="AB221" i="8"/>
  <c r="AB220" i="8" s="1"/>
  <c r="AB219" i="8" s="1"/>
  <c r="AB218" i="8" s="1"/>
  <c r="AB217" i="8" s="1"/>
  <c r="AF221" i="8"/>
  <c r="AF220" i="8" s="1"/>
  <c r="AF219" i="8" s="1"/>
  <c r="AF218" i="8" s="1"/>
  <c r="AF217" i="8" s="1"/>
  <c r="AJ221" i="8"/>
  <c r="AJ220" i="8" s="1"/>
  <c r="AJ219" i="8" s="1"/>
  <c r="AJ218" i="8" s="1"/>
  <c r="AJ217" i="8" s="1"/>
  <c r="AN221" i="8"/>
  <c r="AN220" i="8" s="1"/>
  <c r="AN219" i="8" s="1"/>
  <c r="AN218" i="8" s="1"/>
  <c r="AN217" i="8" s="1"/>
  <c r="F189" i="8"/>
  <c r="F188" i="8" s="1"/>
  <c r="F187" i="8" s="1"/>
  <c r="J189" i="8"/>
  <c r="J186" i="8" s="1"/>
  <c r="V189" i="8"/>
  <c r="V188" i="8" s="1"/>
  <c r="V187" i="8" s="1"/>
  <c r="Z189" i="8"/>
  <c r="Z186" i="8" s="1"/>
  <c r="AL189" i="8"/>
  <c r="AL188" i="8" s="1"/>
  <c r="AL187" i="8" s="1"/>
  <c r="N32" i="8"/>
  <c r="N31" i="8" s="1"/>
  <c r="N25" i="8" s="1"/>
  <c r="AD32" i="8"/>
  <c r="AD31" i="8" s="1"/>
  <c r="AD25" i="8" s="1"/>
  <c r="J75" i="8"/>
  <c r="R75" i="8"/>
  <c r="V75" i="8"/>
  <c r="AD75" i="8"/>
  <c r="AD74" i="8" s="1"/>
  <c r="AL75" i="8"/>
  <c r="AL73" i="8" s="1"/>
  <c r="AL71" i="8" s="1"/>
  <c r="AL67" i="8" s="1"/>
  <c r="AL66" i="8" s="1"/>
  <c r="AL65" i="8" s="1"/>
  <c r="E189" i="8"/>
  <c r="E188" i="8" s="1"/>
  <c r="E187" i="8" s="1"/>
  <c r="AA189" i="8"/>
  <c r="AA188" i="8" s="1"/>
  <c r="AA187" i="8" s="1"/>
  <c r="J32" i="8"/>
  <c r="J31" i="8" s="1"/>
  <c r="J25" i="8" s="1"/>
  <c r="Z32" i="8"/>
  <c r="Z31" i="8" s="1"/>
  <c r="Z25" i="8" s="1"/>
  <c r="AP32" i="8"/>
  <c r="AP31" i="8" s="1"/>
  <c r="AP25" i="8" s="1"/>
  <c r="F75" i="8"/>
  <c r="F74" i="8" s="1"/>
  <c r="N75" i="8"/>
  <c r="N74" i="8" s="1"/>
  <c r="Z75" i="8"/>
  <c r="AH75" i="8"/>
  <c r="AH74" i="8" s="1"/>
  <c r="AP75" i="8"/>
  <c r="AP74" i="8" s="1"/>
  <c r="AK179" i="8"/>
  <c r="AK178" i="8" s="1"/>
  <c r="AJ179" i="8"/>
  <c r="AJ178" i="8" s="1"/>
  <c r="H179" i="8"/>
  <c r="H178" i="8" s="1"/>
  <c r="L179" i="8"/>
  <c r="L178" i="8" s="1"/>
  <c r="P179" i="8"/>
  <c r="P178" i="8" s="1"/>
  <c r="T179" i="8"/>
  <c r="T178" i="8" s="1"/>
  <c r="X179" i="8"/>
  <c r="X178" i="8" s="1"/>
  <c r="AB179" i="8"/>
  <c r="AB178" i="8" s="1"/>
  <c r="AF179" i="8"/>
  <c r="AF178" i="8" s="1"/>
  <c r="G179" i="8"/>
  <c r="G178" i="8" s="1"/>
  <c r="K179" i="8"/>
  <c r="K178" i="8" s="1"/>
  <c r="O179" i="8"/>
  <c r="O178" i="8" s="1"/>
  <c r="S179" i="8"/>
  <c r="S178" i="8" s="1"/>
  <c r="W179" i="8"/>
  <c r="W178" i="8" s="1"/>
  <c r="AA179" i="8"/>
  <c r="AA178" i="8" s="1"/>
  <c r="AE179" i="8"/>
  <c r="AE178" i="8" s="1"/>
  <c r="AI179" i="8"/>
  <c r="AI178" i="8" s="1"/>
  <c r="AM179" i="8"/>
  <c r="AM178" i="8" s="1"/>
  <c r="AC179" i="8"/>
  <c r="AC178" i="8" s="1"/>
  <c r="F179" i="8"/>
  <c r="F178" i="8" s="1"/>
  <c r="J179" i="8"/>
  <c r="J178" i="8" s="1"/>
  <c r="N179" i="8"/>
  <c r="N178" i="8" s="1"/>
  <c r="R179" i="8"/>
  <c r="R178" i="8" s="1"/>
  <c r="V179" i="8"/>
  <c r="V178" i="8" s="1"/>
  <c r="Z179" i="8"/>
  <c r="Z178" i="8" s="1"/>
  <c r="AD179" i="8"/>
  <c r="AD178" i="8" s="1"/>
  <c r="AH179" i="8"/>
  <c r="AH178" i="8" s="1"/>
  <c r="AL179" i="8"/>
  <c r="AL178" i="8" s="1"/>
  <c r="AP179" i="8"/>
  <c r="AP178" i="8" s="1"/>
  <c r="AQ179" i="8"/>
  <c r="I179" i="8"/>
  <c r="I178" i="8" s="1"/>
  <c r="M179" i="8"/>
  <c r="M178" i="8" s="1"/>
  <c r="Q179" i="8"/>
  <c r="Q178" i="8" s="1"/>
  <c r="U179" i="8"/>
  <c r="U178" i="8" s="1"/>
  <c r="Y179" i="8"/>
  <c r="Y178" i="8" s="1"/>
  <c r="AO179" i="8"/>
  <c r="AO178" i="8" s="1"/>
  <c r="AG179" i="8"/>
  <c r="AG178" i="8" s="1"/>
  <c r="AN179" i="8"/>
  <c r="AN178" i="8" s="1"/>
  <c r="H75" i="8"/>
  <c r="H73" i="8" s="1"/>
  <c r="H71" i="8" s="1"/>
  <c r="H67" i="8" s="1"/>
  <c r="H66" i="8" s="1"/>
  <c r="H65" i="8" s="1"/>
  <c r="L75" i="8"/>
  <c r="L74" i="8" s="1"/>
  <c r="P75" i="8"/>
  <c r="P74" i="8" s="1"/>
  <c r="T75" i="8"/>
  <c r="T74" i="8" s="1"/>
  <c r="X75" i="8"/>
  <c r="X74" i="8" s="1"/>
  <c r="AB75" i="8"/>
  <c r="AB73" i="8" s="1"/>
  <c r="AB71" i="8" s="1"/>
  <c r="AB67" i="8" s="1"/>
  <c r="AB66" i="8" s="1"/>
  <c r="AB65" i="8" s="1"/>
  <c r="I75" i="8"/>
  <c r="M75" i="8"/>
  <c r="Q75" i="8"/>
  <c r="U75" i="8"/>
  <c r="Y75" i="8"/>
  <c r="Y73" i="8" s="1"/>
  <c r="Y71" i="8" s="1"/>
  <c r="Y67" i="8" s="1"/>
  <c r="Y66" i="8" s="1"/>
  <c r="Y65" i="8" s="1"/>
  <c r="AC75" i="8"/>
  <c r="AG75" i="8"/>
  <c r="AK75" i="8"/>
  <c r="AK74" i="8" s="1"/>
  <c r="AO75" i="8"/>
  <c r="G75" i="8"/>
  <c r="G74" i="8" s="1"/>
  <c r="K75" i="8"/>
  <c r="K74" i="8" s="1"/>
  <c r="O75" i="8"/>
  <c r="O74" i="8" s="1"/>
  <c r="S75" i="8"/>
  <c r="S74" i="8" s="1"/>
  <c r="W75" i="8"/>
  <c r="W74" i="8" s="1"/>
  <c r="AA75" i="8"/>
  <c r="AA74" i="8" s="1"/>
  <c r="AE75" i="8"/>
  <c r="AE74" i="8" s="1"/>
  <c r="AI75" i="8"/>
  <c r="AI74" i="8" s="1"/>
  <c r="AM75" i="8"/>
  <c r="AM73" i="8" s="1"/>
  <c r="AM71" i="8" s="1"/>
  <c r="AM67" i="8" s="1"/>
  <c r="AM66" i="8" s="1"/>
  <c r="AM65" i="8" s="1"/>
  <c r="E53" i="8"/>
  <c r="J153" i="8"/>
  <c r="AF75" i="8"/>
  <c r="AF73" i="8" s="1"/>
  <c r="AF71" i="8" s="1"/>
  <c r="AF67" i="8" s="1"/>
  <c r="AF66" i="8" s="1"/>
  <c r="AF65" i="8" s="1"/>
  <c r="AJ75" i="8"/>
  <c r="AJ74" i="8" s="1"/>
  <c r="AN75" i="8"/>
  <c r="AN73" i="8" s="1"/>
  <c r="AN71" i="8" s="1"/>
  <c r="AN67" i="8" s="1"/>
  <c r="AN66" i="8" s="1"/>
  <c r="AN65" i="8" s="1"/>
  <c r="AL153" i="8"/>
  <c r="AQ98" i="8"/>
  <c r="AQ109" i="8"/>
  <c r="I32" i="8"/>
  <c r="I31" i="8" s="1"/>
  <c r="I25" i="8" s="1"/>
  <c r="AN32" i="8"/>
  <c r="AN31" i="8" s="1"/>
  <c r="AN25" i="8" s="1"/>
  <c r="AJ32" i="8"/>
  <c r="AJ31" i="8" s="1"/>
  <c r="AJ25" i="8" s="1"/>
  <c r="AF32" i="8"/>
  <c r="AF31" i="8" s="1"/>
  <c r="AF25" i="8" s="1"/>
  <c r="AB32" i="8"/>
  <c r="AB31" i="8" s="1"/>
  <c r="AB25" i="8" s="1"/>
  <c r="X32" i="8"/>
  <c r="X31" i="8" s="1"/>
  <c r="X25" i="8" s="1"/>
  <c r="T32" i="8"/>
  <c r="T31" i="8" s="1"/>
  <c r="T25" i="8" s="1"/>
  <c r="P32" i="8"/>
  <c r="P31" i="8" s="1"/>
  <c r="P25" i="8" s="1"/>
  <c r="L32" i="8"/>
  <c r="L31" i="8" s="1"/>
  <c r="L25" i="8" s="1"/>
  <c r="H32" i="8"/>
  <c r="H31" i="8" s="1"/>
  <c r="H25" i="8" s="1"/>
  <c r="AO32" i="8"/>
  <c r="AO31" i="8" s="1"/>
  <c r="AO25" i="8" s="1"/>
  <c r="AK32" i="8"/>
  <c r="AK31" i="8" s="1"/>
  <c r="AK25" i="8" s="1"/>
  <c r="AG32" i="8"/>
  <c r="AG31" i="8" s="1"/>
  <c r="AG25" i="8" s="1"/>
  <c r="AC32" i="8"/>
  <c r="AC31" i="8" s="1"/>
  <c r="AC25" i="8" s="1"/>
  <c r="U32" i="8"/>
  <c r="U31" i="8" s="1"/>
  <c r="U25" i="8" s="1"/>
  <c r="Q32" i="8"/>
  <c r="Q31" i="8" s="1"/>
  <c r="Q25" i="8" s="1"/>
  <c r="M32" i="8"/>
  <c r="M31" i="8" s="1"/>
  <c r="M25" i="8" s="1"/>
  <c r="Y32" i="8"/>
  <c r="Y31" i="8" s="1"/>
  <c r="Y25" i="8" s="1"/>
  <c r="P405" i="8"/>
  <c r="P404" i="8" s="1"/>
  <c r="AL32" i="8"/>
  <c r="AL31" i="8" s="1"/>
  <c r="AL25" i="8" s="1"/>
  <c r="AH32" i="8"/>
  <c r="AH31" i="8" s="1"/>
  <c r="AH25" i="8" s="1"/>
  <c r="V32" i="8"/>
  <c r="V31" i="8" s="1"/>
  <c r="V25" i="8" s="1"/>
  <c r="R32" i="8"/>
  <c r="R31" i="8" s="1"/>
  <c r="R25" i="8" s="1"/>
  <c r="F32" i="8"/>
  <c r="F31" i="8" s="1"/>
  <c r="F25" i="8" s="1"/>
  <c r="AM32" i="8"/>
  <c r="AM31" i="8" s="1"/>
  <c r="AM25" i="8" s="1"/>
  <c r="AI32" i="8"/>
  <c r="AI31" i="8" s="1"/>
  <c r="AI25" i="8" s="1"/>
  <c r="AE32" i="8"/>
  <c r="AE31" i="8" s="1"/>
  <c r="AE25" i="8" s="1"/>
  <c r="AA32" i="8"/>
  <c r="AA31" i="8" s="1"/>
  <c r="AA25" i="8" s="1"/>
  <c r="W32" i="8"/>
  <c r="W31" i="8" s="1"/>
  <c r="W25" i="8" s="1"/>
  <c r="S32" i="8"/>
  <c r="S31" i="8" s="1"/>
  <c r="S25" i="8" s="1"/>
  <c r="O32" i="8"/>
  <c r="O31" i="8" s="1"/>
  <c r="O25" i="8" s="1"/>
  <c r="K32" i="8"/>
  <c r="K31" i="8" s="1"/>
  <c r="K25" i="8" s="1"/>
  <c r="U487" i="8"/>
  <c r="AC487" i="8"/>
  <c r="G54" i="8"/>
  <c r="AF405" i="8"/>
  <c r="AF404" i="8" s="1"/>
  <c r="U296" i="8"/>
  <c r="U295" i="8" s="1"/>
  <c r="U294" i="8" s="1"/>
  <c r="U293" i="8" s="1"/>
  <c r="E356" i="8"/>
  <c r="I356" i="8"/>
  <c r="M356" i="8"/>
  <c r="Q356" i="8"/>
  <c r="U356" i="8"/>
  <c r="Y356" i="8"/>
  <c r="AC356" i="8"/>
  <c r="I202" i="8"/>
  <c r="I201" i="8" s="1"/>
  <c r="I200" i="8" s="1"/>
  <c r="J457" i="8"/>
  <c r="X405" i="8"/>
  <c r="X404" i="8" s="1"/>
  <c r="AD456" i="8"/>
  <c r="AD455" i="8" s="1"/>
  <c r="AD454" i="8" s="1"/>
  <c r="G396" i="8"/>
  <c r="AP405" i="8"/>
  <c r="AP404" i="8" s="1"/>
  <c r="N456" i="8"/>
  <c r="N455" i="8" s="1"/>
  <c r="N454" i="8" s="1"/>
  <c r="V457" i="8"/>
  <c r="G202" i="8"/>
  <c r="G201" i="8" s="1"/>
  <c r="G200" i="8" s="1"/>
  <c r="O202" i="8"/>
  <c r="O201" i="8" s="1"/>
  <c r="O200" i="8" s="1"/>
  <c r="W202" i="8"/>
  <c r="W201" i="8" s="1"/>
  <c r="W200" i="8" s="1"/>
  <c r="AE202" i="8"/>
  <c r="AE201" i="8" s="1"/>
  <c r="AE200" i="8" s="1"/>
  <c r="AM202" i="8"/>
  <c r="AM201" i="8" s="1"/>
  <c r="AM200" i="8" s="1"/>
  <c r="G296" i="8"/>
  <c r="G295" i="8" s="1"/>
  <c r="G294" i="8" s="1"/>
  <c r="G293" i="8" s="1"/>
  <c r="O296" i="8"/>
  <c r="O295" i="8" s="1"/>
  <c r="O294" i="8" s="1"/>
  <c r="O293" i="8" s="1"/>
  <c r="AE296" i="8"/>
  <c r="AE295" i="8" s="1"/>
  <c r="AE294" i="8" s="1"/>
  <c r="AI396" i="8"/>
  <c r="R456" i="8"/>
  <c r="R455" i="8" s="1"/>
  <c r="R454" i="8" s="1"/>
  <c r="AL457" i="8"/>
  <c r="E487" i="8"/>
  <c r="M487" i="8"/>
  <c r="G356" i="8"/>
  <c r="K356" i="8"/>
  <c r="O356" i="8"/>
  <c r="S356" i="8"/>
  <c r="W356" i="8"/>
  <c r="AA356" i="8"/>
  <c r="AQ356" i="8"/>
  <c r="AR356" i="8" s="1"/>
  <c r="AH405" i="8"/>
  <c r="AH404" i="8" s="1"/>
  <c r="AP457" i="8"/>
  <c r="AC296" i="8"/>
  <c r="AC295" i="8" s="1"/>
  <c r="AC294" i="8" s="1"/>
  <c r="V396" i="8"/>
  <c r="AL296" i="8"/>
  <c r="AL295" i="8" s="1"/>
  <c r="AL294" i="8" s="1"/>
  <c r="AJ231" i="8"/>
  <c r="AJ230" i="8" s="1"/>
  <c r="AJ229" i="8" s="1"/>
  <c r="AJ223" i="8" s="1"/>
  <c r="AK296" i="8"/>
  <c r="AK295" i="8" s="1"/>
  <c r="AK294" i="8" s="1"/>
  <c r="Y267" i="8"/>
  <c r="Y266" i="8" s="1"/>
  <c r="Y265" i="8" s="1"/>
  <c r="E37" i="8"/>
  <c r="AO267" i="8"/>
  <c r="AO266" i="8" s="1"/>
  <c r="AO265" i="8" s="1"/>
  <c r="AB487" i="8"/>
  <c r="E78" i="8"/>
  <c r="K296" i="8"/>
  <c r="K295" i="8" s="1"/>
  <c r="K294" i="8" s="1"/>
  <c r="K293" i="8" s="1"/>
  <c r="AA296" i="8"/>
  <c r="AA295" i="8" s="1"/>
  <c r="AA294" i="8" s="1"/>
  <c r="AI296" i="8"/>
  <c r="AI295" i="8" s="1"/>
  <c r="AI294" i="8" s="1"/>
  <c r="AI293" i="8" s="1"/>
  <c r="G456" i="8"/>
  <c r="G455" i="8" s="1"/>
  <c r="G454" i="8" s="1"/>
  <c r="O231" i="8"/>
  <c r="O230" i="8" s="1"/>
  <c r="O229" i="8" s="1"/>
  <c r="O223" i="8" s="1"/>
  <c r="S231" i="8"/>
  <c r="S230" i="8" s="1"/>
  <c r="S229" i="8" s="1"/>
  <c r="S223" i="8" s="1"/>
  <c r="W231" i="8"/>
  <c r="W230" i="8" s="1"/>
  <c r="W229" i="8" s="1"/>
  <c r="W223" i="8" s="1"/>
  <c r="AI231" i="8"/>
  <c r="AI230" i="8" s="1"/>
  <c r="AI229" i="8" s="1"/>
  <c r="I267" i="8"/>
  <c r="I266" i="8" s="1"/>
  <c r="I265" i="8" s="1"/>
  <c r="O396" i="8"/>
  <c r="AE396" i="8"/>
  <c r="T405" i="8"/>
  <c r="T404" i="8" s="1"/>
  <c r="AJ405" i="8"/>
  <c r="AJ404" i="8" s="1"/>
  <c r="F456" i="8"/>
  <c r="F455" i="8" s="1"/>
  <c r="F454" i="8" s="1"/>
  <c r="Z456" i="8"/>
  <c r="Z455" i="8" s="1"/>
  <c r="Z454" i="8" s="1"/>
  <c r="G40" i="8"/>
  <c r="H487" i="8"/>
  <c r="H18" i="8"/>
  <c r="H17" i="8" s="1"/>
  <c r="H16" i="8" s="1"/>
  <c r="AB18" i="8"/>
  <c r="AB17" i="8" s="1"/>
  <c r="AB16" i="8" s="1"/>
  <c r="S478" i="8"/>
  <c r="AI478" i="8"/>
  <c r="L18" i="8"/>
  <c r="L17" i="8" s="1"/>
  <c r="L16" i="8" s="1"/>
  <c r="X18" i="8"/>
  <c r="X17" i="8" s="1"/>
  <c r="X16" i="8" s="1"/>
  <c r="AN18" i="8"/>
  <c r="AN17" i="8" s="1"/>
  <c r="AN16" i="8" s="1"/>
  <c r="I141" i="8"/>
  <c r="I135" i="8" s="1"/>
  <c r="M141" i="8"/>
  <c r="Q141" i="8"/>
  <c r="Q135" i="8" s="1"/>
  <c r="U141" i="8"/>
  <c r="U135" i="8" s="1"/>
  <c r="Y141" i="8"/>
  <c r="Y135" i="8" s="1"/>
  <c r="AC141" i="8"/>
  <c r="AG141" i="8"/>
  <c r="AK141" i="8"/>
  <c r="AO141" i="8"/>
  <c r="O165" i="8"/>
  <c r="O164" i="8" s="1"/>
  <c r="AO231" i="8"/>
  <c r="AO230" i="8" s="1"/>
  <c r="AO229" i="8" s="1"/>
  <c r="M256" i="8"/>
  <c r="M252" i="8" s="1"/>
  <c r="M251" i="8" s="1"/>
  <c r="E270" i="8"/>
  <c r="E267" i="8" s="1"/>
  <c r="E266" i="8" s="1"/>
  <c r="E265" i="8" s="1"/>
  <c r="H356" i="8"/>
  <c r="L356" i="8"/>
  <c r="P356" i="8"/>
  <c r="T356" i="8"/>
  <c r="X356" i="8"/>
  <c r="AB356" i="8"/>
  <c r="H396" i="8"/>
  <c r="L396" i="8"/>
  <c r="P396" i="8"/>
  <c r="T396" i="8"/>
  <c r="X396" i="8"/>
  <c r="AB396" i="8"/>
  <c r="AF396" i="8"/>
  <c r="AJ396" i="8"/>
  <c r="AN396" i="8"/>
  <c r="E396" i="8"/>
  <c r="E401" i="8"/>
  <c r="H405" i="8"/>
  <c r="H404" i="8" s="1"/>
  <c r="AA405" i="8"/>
  <c r="AA404" i="8" s="1"/>
  <c r="S456" i="8"/>
  <c r="S455" i="8" s="1"/>
  <c r="S454" i="8" s="1"/>
  <c r="AM456" i="8"/>
  <c r="AM455" i="8" s="1"/>
  <c r="AM454" i="8" s="1"/>
  <c r="AB457" i="8"/>
  <c r="K141" i="8"/>
  <c r="K135" i="8" s="1"/>
  <c r="O141" i="8"/>
  <c r="S141" i="8"/>
  <c r="W141" i="8"/>
  <c r="W135" i="8" s="1"/>
  <c r="AA141" i="8"/>
  <c r="AA135" i="8" s="1"/>
  <c r="AE141" i="8"/>
  <c r="AI141" i="8"/>
  <c r="AI135" i="8" s="1"/>
  <c r="AM141" i="8"/>
  <c r="AM135" i="8" s="1"/>
  <c r="AC165" i="8"/>
  <c r="AC164" i="8" s="1"/>
  <c r="Y296" i="8"/>
  <c r="Y295" i="8" s="1"/>
  <c r="Y294" i="8" s="1"/>
  <c r="Y293" i="8" s="1"/>
  <c r="AG296" i="8"/>
  <c r="AG295" i="8" s="1"/>
  <c r="AG294" i="8" s="1"/>
  <c r="AG293" i="8" s="1"/>
  <c r="AO296" i="8"/>
  <c r="AO295" i="8" s="1"/>
  <c r="AO294" i="8" s="1"/>
  <c r="AO293" i="8" s="1"/>
  <c r="S296" i="8"/>
  <c r="S295" i="8" s="1"/>
  <c r="S294" i="8" s="1"/>
  <c r="S293" i="8" s="1"/>
  <c r="AQ347" i="8"/>
  <c r="N396" i="8"/>
  <c r="Z396" i="8"/>
  <c r="AH396" i="8"/>
  <c r="P487" i="8"/>
  <c r="AN487" i="8"/>
  <c r="L487" i="8"/>
  <c r="T487" i="8"/>
  <c r="AJ487" i="8"/>
  <c r="AK487" i="8"/>
  <c r="R18" i="8"/>
  <c r="R17" i="8" s="1"/>
  <c r="R16" i="8" s="1"/>
  <c r="AH18" i="8"/>
  <c r="AH17" i="8" s="1"/>
  <c r="AH16" i="8" s="1"/>
  <c r="E56" i="8"/>
  <c r="I96" i="8"/>
  <c r="I95" i="8" s="1"/>
  <c r="I94" i="8" s="1"/>
  <c r="M96" i="8"/>
  <c r="M95" i="8" s="1"/>
  <c r="M94" i="8" s="1"/>
  <c r="Q96" i="8"/>
  <c r="Q95" i="8" s="1"/>
  <c r="Q94" i="8" s="1"/>
  <c r="U96" i="8"/>
  <c r="U95" i="8" s="1"/>
  <c r="U94" i="8" s="1"/>
  <c r="Y96" i="8"/>
  <c r="Y95" i="8" s="1"/>
  <c r="Y94" i="8" s="1"/>
  <c r="AC96" i="8"/>
  <c r="AC95" i="8" s="1"/>
  <c r="AC94" i="8" s="1"/>
  <c r="AC93" i="8" s="1"/>
  <c r="AC92" i="8" s="1"/>
  <c r="AG96" i="8"/>
  <c r="AG95" i="8" s="1"/>
  <c r="AG94" i="8" s="1"/>
  <c r="AK96" i="8"/>
  <c r="AK95" i="8" s="1"/>
  <c r="AK94" i="8" s="1"/>
  <c r="AO96" i="8"/>
  <c r="AO95" i="8" s="1"/>
  <c r="AO94" i="8" s="1"/>
  <c r="E33" i="8"/>
  <c r="AR33" i="8" s="1"/>
  <c r="AB96" i="8"/>
  <c r="AB95" i="8" s="1"/>
  <c r="AB94" i="8" s="1"/>
  <c r="G165" i="8"/>
  <c r="T256" i="8"/>
  <c r="T252" i="8" s="1"/>
  <c r="T251" i="8" s="1"/>
  <c r="T250" i="8" s="1"/>
  <c r="Q267" i="8"/>
  <c r="Q266" i="8" s="1"/>
  <c r="Q265" i="8" s="1"/>
  <c r="AG267" i="8"/>
  <c r="AG266" i="8" s="1"/>
  <c r="AG265" i="8" s="1"/>
  <c r="O405" i="8"/>
  <c r="O404" i="8" s="1"/>
  <c r="Z405" i="8"/>
  <c r="Z404" i="8" s="1"/>
  <c r="AH456" i="8"/>
  <c r="AH455" i="8" s="1"/>
  <c r="AH454" i="8" s="1"/>
  <c r="W457" i="8"/>
  <c r="AQ457" i="8"/>
  <c r="H454" i="8"/>
  <c r="X454" i="8"/>
  <c r="AB454" i="8"/>
  <c r="AN454" i="8"/>
  <c r="H478" i="8"/>
  <c r="L478" i="8"/>
  <c r="P478" i="8"/>
  <c r="T478" i="8"/>
  <c r="X478" i="8"/>
  <c r="AB478" i="8"/>
  <c r="AF478" i="8"/>
  <c r="AJ478" i="8"/>
  <c r="AN478" i="8"/>
  <c r="G231" i="8"/>
  <c r="G230" i="8" s="1"/>
  <c r="G229" i="8" s="1"/>
  <c r="G223" i="8" s="1"/>
  <c r="AE231" i="8"/>
  <c r="AE230" i="8" s="1"/>
  <c r="AE229" i="8" s="1"/>
  <c r="AE223" i="8" s="1"/>
  <c r="AM231" i="8"/>
  <c r="AM230" i="8" s="1"/>
  <c r="AM229" i="8" s="1"/>
  <c r="AM223" i="8" s="1"/>
  <c r="O478" i="8"/>
  <c r="AE478" i="8"/>
  <c r="J256" i="8"/>
  <c r="J252" i="8" s="1"/>
  <c r="J251" i="8" s="1"/>
  <c r="N256" i="8"/>
  <c r="N252" i="8" s="1"/>
  <c r="N251" i="8" s="1"/>
  <c r="V256" i="8"/>
  <c r="V252" i="8" s="1"/>
  <c r="V251" i="8" s="1"/>
  <c r="V249" i="8" s="1"/>
  <c r="AD256" i="8"/>
  <c r="AD252" i="8" s="1"/>
  <c r="AD251" i="8" s="1"/>
  <c r="AP256" i="8"/>
  <c r="AP252" i="8" s="1"/>
  <c r="AP251" i="8" s="1"/>
  <c r="G267" i="8"/>
  <c r="G266" i="8" s="1"/>
  <c r="G265" i="8" s="1"/>
  <c r="K267" i="8"/>
  <c r="K266" i="8" s="1"/>
  <c r="K265" i="8" s="1"/>
  <c r="O267" i="8"/>
  <c r="O266" i="8" s="1"/>
  <c r="O265" i="8" s="1"/>
  <c r="S267" i="8"/>
  <c r="S266" i="8" s="1"/>
  <c r="S265" i="8" s="1"/>
  <c r="W267" i="8"/>
  <c r="W266" i="8" s="1"/>
  <c r="W265" i="8" s="1"/>
  <c r="AA267" i="8"/>
  <c r="AA266" i="8" s="1"/>
  <c r="AA265" i="8" s="1"/>
  <c r="AE267" i="8"/>
  <c r="AE266" i="8" s="1"/>
  <c r="AE265" i="8" s="1"/>
  <c r="AI267" i="8"/>
  <c r="AI266" i="8" s="1"/>
  <c r="AI265" i="8" s="1"/>
  <c r="AM267" i="8"/>
  <c r="AM266" i="8" s="1"/>
  <c r="AM265" i="8" s="1"/>
  <c r="AA457" i="8"/>
  <c r="Q487" i="8"/>
  <c r="AG487" i="8"/>
  <c r="Z296" i="8"/>
  <c r="Z295" i="8" s="1"/>
  <c r="Z294" i="8" s="1"/>
  <c r="AI456" i="8"/>
  <c r="AI455" i="8" s="1"/>
  <c r="AI454" i="8" s="1"/>
  <c r="O457" i="8"/>
  <c r="X487" i="8"/>
  <c r="AF487" i="8"/>
  <c r="O186" i="8"/>
  <c r="O188" i="8"/>
  <c r="O187" i="8" s="1"/>
  <c r="N188" i="8"/>
  <c r="N187" i="8" s="1"/>
  <c r="N186" i="8"/>
  <c r="AH186" i="8"/>
  <c r="AH188" i="8"/>
  <c r="AH187" i="8" s="1"/>
  <c r="AP186" i="8"/>
  <c r="AP188" i="8"/>
  <c r="AP187" i="8" s="1"/>
  <c r="AQ56" i="8"/>
  <c r="AR56" i="8" s="1"/>
  <c r="H96" i="8"/>
  <c r="H95" i="8" s="1"/>
  <c r="H94" i="8" s="1"/>
  <c r="L96" i="8"/>
  <c r="L95" i="8" s="1"/>
  <c r="L94" i="8" s="1"/>
  <c r="P96" i="8"/>
  <c r="P95" i="8" s="1"/>
  <c r="P94" i="8" s="1"/>
  <c r="T96" i="8"/>
  <c r="T95" i="8" s="1"/>
  <c r="T94" i="8" s="1"/>
  <c r="X96" i="8"/>
  <c r="X95" i="8" s="1"/>
  <c r="X94" i="8" s="1"/>
  <c r="AF96" i="8"/>
  <c r="AF95" i="8" s="1"/>
  <c r="AF94" i="8" s="1"/>
  <c r="AJ96" i="8"/>
  <c r="AJ95" i="8" s="1"/>
  <c r="AJ94" i="8" s="1"/>
  <c r="AN96" i="8"/>
  <c r="AN95" i="8" s="1"/>
  <c r="AN94" i="8" s="1"/>
  <c r="G96" i="8"/>
  <c r="G95" i="8" s="1"/>
  <c r="G94" i="8" s="1"/>
  <c r="K96" i="8"/>
  <c r="K95" i="8" s="1"/>
  <c r="K94" i="8" s="1"/>
  <c r="O96" i="8"/>
  <c r="O95" i="8" s="1"/>
  <c r="O94" i="8" s="1"/>
  <c r="S96" i="8"/>
  <c r="S95" i="8" s="1"/>
  <c r="S94" i="8" s="1"/>
  <c r="W96" i="8"/>
  <c r="W95" i="8" s="1"/>
  <c r="W94" i="8" s="1"/>
  <c r="AA96" i="8"/>
  <c r="AA95" i="8" s="1"/>
  <c r="AA94" i="8" s="1"/>
  <c r="AE96" i="8"/>
  <c r="AE95" i="8" s="1"/>
  <c r="AE94" i="8" s="1"/>
  <c r="AI96" i="8"/>
  <c r="AI95" i="8" s="1"/>
  <c r="AI94" i="8" s="1"/>
  <c r="AM96" i="8"/>
  <c r="AM95" i="8" s="1"/>
  <c r="AM94" i="8" s="1"/>
  <c r="M165" i="8"/>
  <c r="M164" i="8" s="1"/>
  <c r="U165" i="8"/>
  <c r="U164" i="8" s="1"/>
  <c r="AK165" i="8"/>
  <c r="AK164" i="8" s="1"/>
  <c r="AK202" i="8"/>
  <c r="AK201" i="8" s="1"/>
  <c r="AK200" i="8" s="1"/>
  <c r="Z153" i="8"/>
  <c r="AP153" i="8"/>
  <c r="AF202" i="8"/>
  <c r="AF201" i="8" s="1"/>
  <c r="AF200" i="8" s="1"/>
  <c r="K165" i="8"/>
  <c r="S165" i="8"/>
  <c r="AA165" i="8"/>
  <c r="AE165" i="8"/>
  <c r="AE164" i="8" s="1"/>
  <c r="AM165" i="8"/>
  <c r="P202" i="8"/>
  <c r="P201" i="8" s="1"/>
  <c r="P200" i="8" s="1"/>
  <c r="F18" i="8"/>
  <c r="F17" i="8" s="1"/>
  <c r="F16" i="8" s="1"/>
  <c r="J18" i="8"/>
  <c r="J17" i="8" s="1"/>
  <c r="J16" i="8" s="1"/>
  <c r="N18" i="8"/>
  <c r="N17" i="8" s="1"/>
  <c r="N16" i="8" s="1"/>
  <c r="V18" i="8"/>
  <c r="V17" i="8" s="1"/>
  <c r="V16" i="8" s="1"/>
  <c r="Z18" i="8"/>
  <c r="Z17" i="8" s="1"/>
  <c r="Z16" i="8" s="1"/>
  <c r="AD18" i="8"/>
  <c r="AD17" i="8" s="1"/>
  <c r="AD16" i="8" s="1"/>
  <c r="AL18" i="8"/>
  <c r="AL17" i="8" s="1"/>
  <c r="AL16" i="8" s="1"/>
  <c r="AP18" i="8"/>
  <c r="AP17" i="8" s="1"/>
  <c r="AP16" i="8" s="1"/>
  <c r="F67" i="8"/>
  <c r="F66" i="8" s="1"/>
  <c r="F65" i="8" s="1"/>
  <c r="L153" i="8"/>
  <c r="T153" i="8"/>
  <c r="AB153" i="8"/>
  <c r="F202" i="8"/>
  <c r="F201" i="8" s="1"/>
  <c r="F200" i="8" s="1"/>
  <c r="R202" i="8"/>
  <c r="R201" i="8" s="1"/>
  <c r="R200" i="8" s="1"/>
  <c r="Z202" i="8"/>
  <c r="Z201" i="8" s="1"/>
  <c r="Z200" i="8" s="1"/>
  <c r="AP202" i="8"/>
  <c r="AP201" i="8" s="1"/>
  <c r="AP200" i="8" s="1"/>
  <c r="M231" i="8"/>
  <c r="M230" i="8" s="1"/>
  <c r="I231" i="8"/>
  <c r="I230" i="8" s="1"/>
  <c r="I229" i="8" s="1"/>
  <c r="AC231" i="8"/>
  <c r="AC230" i="8" s="1"/>
  <c r="AC229" i="8" s="1"/>
  <c r="I256" i="8"/>
  <c r="I252" i="8" s="1"/>
  <c r="I251" i="8" s="1"/>
  <c r="I250" i="8" s="1"/>
  <c r="U256" i="8"/>
  <c r="U252" i="8" s="1"/>
  <c r="U251" i="8" s="1"/>
  <c r="Y256" i="8"/>
  <c r="Y252" i="8" s="1"/>
  <c r="Y251" i="8" s="1"/>
  <c r="Y250" i="8" s="1"/>
  <c r="AC256" i="8"/>
  <c r="AC252" i="8" s="1"/>
  <c r="AC251" i="8" s="1"/>
  <c r="AC249" i="8" s="1"/>
  <c r="AK256" i="8"/>
  <c r="AK252" i="8" s="1"/>
  <c r="AK251" i="8" s="1"/>
  <c r="AK250" i="8" s="1"/>
  <c r="AO256" i="8"/>
  <c r="AO252" i="8" s="1"/>
  <c r="AO251" i="8" s="1"/>
  <c r="F267" i="8"/>
  <c r="F266" i="8" s="1"/>
  <c r="F265" i="8" s="1"/>
  <c r="J267" i="8"/>
  <c r="J266" i="8" s="1"/>
  <c r="J265" i="8" s="1"/>
  <c r="N267" i="8"/>
  <c r="N266" i="8" s="1"/>
  <c r="N265" i="8" s="1"/>
  <c r="R267" i="8"/>
  <c r="R266" i="8" s="1"/>
  <c r="R265" i="8" s="1"/>
  <c r="V267" i="8"/>
  <c r="V266" i="8" s="1"/>
  <c r="V265" i="8" s="1"/>
  <c r="Z267" i="8"/>
  <c r="Z266" i="8" s="1"/>
  <c r="Z265" i="8" s="1"/>
  <c r="AD267" i="8"/>
  <c r="AD266" i="8" s="1"/>
  <c r="AD265" i="8" s="1"/>
  <c r="AH267" i="8"/>
  <c r="AH266" i="8" s="1"/>
  <c r="AH265" i="8" s="1"/>
  <c r="AL267" i="8"/>
  <c r="AL266" i="8" s="1"/>
  <c r="AL265" i="8" s="1"/>
  <c r="AP267" i="8"/>
  <c r="AP266" i="8" s="1"/>
  <c r="AP265" i="8" s="1"/>
  <c r="W296" i="8"/>
  <c r="W295" i="8" s="1"/>
  <c r="W294" i="8" s="1"/>
  <c r="AM296" i="8"/>
  <c r="AM295" i="8" s="1"/>
  <c r="AM294" i="8" s="1"/>
  <c r="AM293" i="8" s="1"/>
  <c r="AE357" i="8"/>
  <c r="AE356" i="8" s="1"/>
  <c r="R396" i="8"/>
  <c r="E415" i="8"/>
  <c r="K456" i="8"/>
  <c r="K455" i="8" s="1"/>
  <c r="K454" i="8" s="1"/>
  <c r="P457" i="8"/>
  <c r="AE457" i="8"/>
  <c r="I487" i="8"/>
  <c r="Y487" i="8"/>
  <c r="AO487" i="8"/>
  <c r="AB256" i="8"/>
  <c r="AB252" i="8" s="1"/>
  <c r="AB251" i="8" s="1"/>
  <c r="M267" i="8"/>
  <c r="M266" i="8" s="1"/>
  <c r="M265" i="8" s="1"/>
  <c r="U267" i="8"/>
  <c r="U266" i="8" s="1"/>
  <c r="U265" i="8" s="1"/>
  <c r="AC267" i="8"/>
  <c r="AC266" i="8" s="1"/>
  <c r="AC265" i="8" s="1"/>
  <c r="AK267" i="8"/>
  <c r="AK266" i="8" s="1"/>
  <c r="AK265" i="8" s="1"/>
  <c r="K448" i="8"/>
  <c r="AA448" i="8"/>
  <c r="AE448" i="8"/>
  <c r="AI448" i="8"/>
  <c r="AM448" i="8"/>
  <c r="K478" i="8"/>
  <c r="AA478" i="8"/>
  <c r="AJ256" i="8"/>
  <c r="AJ252" i="8" s="1"/>
  <c r="AJ251" i="8" s="1"/>
  <c r="AJ250" i="8" s="1"/>
  <c r="K256" i="8"/>
  <c r="K252" i="8" s="1"/>
  <c r="K251" i="8" s="1"/>
  <c r="K250" i="8" s="1"/>
  <c r="AA256" i="8"/>
  <c r="AA252" i="8" s="1"/>
  <c r="AA251" i="8" s="1"/>
  <c r="AA249" i="8" s="1"/>
  <c r="L267" i="8"/>
  <c r="L266" i="8" s="1"/>
  <c r="L265" i="8" s="1"/>
  <c r="AB267" i="8"/>
  <c r="AB266" i="8" s="1"/>
  <c r="AB265" i="8" s="1"/>
  <c r="F405" i="8"/>
  <c r="F404" i="8" s="1"/>
  <c r="AH448" i="8"/>
  <c r="I456" i="8"/>
  <c r="I455" i="8" s="1"/>
  <c r="I454" i="8" s="1"/>
  <c r="Y456" i="8"/>
  <c r="Y455" i="8" s="1"/>
  <c r="Y454" i="8" s="1"/>
  <c r="AO456" i="8"/>
  <c r="AO455" i="8" s="1"/>
  <c r="AO454" i="8" s="1"/>
  <c r="G478" i="8"/>
  <c r="W478" i="8"/>
  <c r="AM478" i="8"/>
  <c r="F296" i="8"/>
  <c r="F295" i="8" s="1"/>
  <c r="F294" i="8" s="1"/>
  <c r="AD296" i="8"/>
  <c r="AD295" i="8" s="1"/>
  <c r="AD294" i="8" s="1"/>
  <c r="E336" i="8"/>
  <c r="V405" i="8"/>
  <c r="V404" i="8" s="1"/>
  <c r="AD405" i="8"/>
  <c r="AD404" i="8" s="1"/>
  <c r="AL405" i="8"/>
  <c r="AL404" i="8" s="1"/>
  <c r="W454" i="8"/>
  <c r="L457" i="8"/>
  <c r="AF457" i="8"/>
  <c r="F488" i="8"/>
  <c r="F487" i="8" s="1"/>
  <c r="J488" i="8"/>
  <c r="J487" i="8" s="1"/>
  <c r="N488" i="8"/>
  <c r="N487" i="8" s="1"/>
  <c r="R488" i="8"/>
  <c r="R487" i="8" s="1"/>
  <c r="V488" i="8"/>
  <c r="V487" i="8" s="1"/>
  <c r="Z488" i="8"/>
  <c r="Z487" i="8" s="1"/>
  <c r="AD488" i="8"/>
  <c r="AD487" i="8" s="1"/>
  <c r="AH488" i="8"/>
  <c r="AH487" i="8" s="1"/>
  <c r="AL488" i="8"/>
  <c r="AL487" i="8" s="1"/>
  <c r="AP488" i="8"/>
  <c r="AP487" i="8" s="1"/>
  <c r="G186" i="8"/>
  <c r="G188" i="8"/>
  <c r="G187" i="8" s="1"/>
  <c r="K188" i="8"/>
  <c r="K187" i="8" s="1"/>
  <c r="K186" i="8"/>
  <c r="S188" i="8"/>
  <c r="S187" i="8" s="1"/>
  <c r="S186" i="8"/>
  <c r="W188" i="8"/>
  <c r="W187" i="8" s="1"/>
  <c r="W186" i="8"/>
  <c r="AE188" i="8"/>
  <c r="AE187" i="8" s="1"/>
  <c r="AE186" i="8"/>
  <c r="AI188" i="8"/>
  <c r="AI187" i="8" s="1"/>
  <c r="AI186" i="8"/>
  <c r="AM186" i="8"/>
  <c r="AM188" i="8"/>
  <c r="AM187" i="8" s="1"/>
  <c r="R186" i="8"/>
  <c r="R188" i="8"/>
  <c r="R187" i="8" s="1"/>
  <c r="AD188" i="8"/>
  <c r="AD187" i="8" s="1"/>
  <c r="AD186" i="8"/>
  <c r="E219" i="8"/>
  <c r="E225" i="8"/>
  <c r="G18" i="8"/>
  <c r="G17" i="8" s="1"/>
  <c r="G16" i="8" s="1"/>
  <c r="K18" i="8"/>
  <c r="K17" i="8" s="1"/>
  <c r="K16" i="8" s="1"/>
  <c r="O18" i="8"/>
  <c r="O17" i="8" s="1"/>
  <c r="O16" i="8" s="1"/>
  <c r="S18" i="8"/>
  <c r="S17" i="8" s="1"/>
  <c r="S16" i="8" s="1"/>
  <c r="W18" i="8"/>
  <c r="W17" i="8" s="1"/>
  <c r="W16" i="8" s="1"/>
  <c r="AA18" i="8"/>
  <c r="AA17" i="8" s="1"/>
  <c r="AA16" i="8" s="1"/>
  <c r="AE18" i="8"/>
  <c r="AE17" i="8" s="1"/>
  <c r="AE16" i="8" s="1"/>
  <c r="AI18" i="8"/>
  <c r="AI17" i="8" s="1"/>
  <c r="AI16" i="8" s="1"/>
  <c r="AM18" i="8"/>
  <c r="AM17" i="8" s="1"/>
  <c r="AM16" i="8" s="1"/>
  <c r="H109" i="8"/>
  <c r="L109" i="8"/>
  <c r="P109" i="8"/>
  <c r="T109" i="8"/>
  <c r="X109" i="8"/>
  <c r="AB109" i="8"/>
  <c r="AF109" i="8"/>
  <c r="AJ109" i="8"/>
  <c r="AN109" i="8"/>
  <c r="G109" i="8"/>
  <c r="W109" i="8"/>
  <c r="AM109" i="8"/>
  <c r="F123" i="8"/>
  <c r="J123" i="8"/>
  <c r="N123" i="8"/>
  <c r="R123" i="8"/>
  <c r="V123" i="8"/>
  <c r="Z123" i="8"/>
  <c r="AD123" i="8"/>
  <c r="AH123" i="8"/>
  <c r="AL123" i="8"/>
  <c r="AP123" i="8"/>
  <c r="M123" i="8"/>
  <c r="AC123" i="8"/>
  <c r="J141" i="8"/>
  <c r="N141" i="8"/>
  <c r="R141" i="8"/>
  <c r="V141" i="8"/>
  <c r="Z141" i="8"/>
  <c r="AD141" i="8"/>
  <c r="AH141" i="8"/>
  <c r="AL141" i="8"/>
  <c r="AP141" i="8"/>
  <c r="E146" i="8"/>
  <c r="AR146" i="8" s="1"/>
  <c r="F148" i="8"/>
  <c r="J148" i="8"/>
  <c r="N148" i="8"/>
  <c r="R148" i="8"/>
  <c r="V148" i="8"/>
  <c r="Z148" i="8"/>
  <c r="AD148" i="8"/>
  <c r="AH148" i="8"/>
  <c r="AL148" i="8"/>
  <c r="AP148" i="8"/>
  <c r="P153" i="8"/>
  <c r="AF153" i="8"/>
  <c r="G153" i="8"/>
  <c r="K153" i="8"/>
  <c r="O153" i="8"/>
  <c r="AA153" i="8"/>
  <c r="AE153" i="8"/>
  <c r="AI153" i="8"/>
  <c r="AM153" i="8"/>
  <c r="W165" i="8"/>
  <c r="AI165" i="8"/>
  <c r="H165" i="8"/>
  <c r="H164" i="8" s="1"/>
  <c r="L165" i="8"/>
  <c r="P165" i="8"/>
  <c r="P164" i="8" s="1"/>
  <c r="T165" i="8"/>
  <c r="X165" i="8"/>
  <c r="X164" i="8" s="1"/>
  <c r="AB165" i="8"/>
  <c r="AF165" i="8"/>
  <c r="AF164" i="8" s="1"/>
  <c r="AJ165" i="8"/>
  <c r="AJ164" i="8" s="1"/>
  <c r="AN165" i="8"/>
  <c r="AQ202" i="8"/>
  <c r="T202" i="8"/>
  <c r="T201" i="8" s="1"/>
  <c r="T200" i="8" s="1"/>
  <c r="M202" i="8"/>
  <c r="M201" i="8" s="1"/>
  <c r="M200" i="8" s="1"/>
  <c r="Q202" i="8"/>
  <c r="Q201" i="8" s="1"/>
  <c r="Q200" i="8" s="1"/>
  <c r="G147" i="8"/>
  <c r="G146" i="8" s="1"/>
  <c r="G141" i="8" s="1"/>
  <c r="G135" i="8" s="1"/>
  <c r="F146" i="8"/>
  <c r="F141" i="8" s="1"/>
  <c r="E50" i="8"/>
  <c r="AQ168" i="8"/>
  <c r="J202" i="8"/>
  <c r="J201" i="8" s="1"/>
  <c r="J200" i="8" s="1"/>
  <c r="N202" i="8"/>
  <c r="N201" i="8" s="1"/>
  <c r="N200" i="8" s="1"/>
  <c r="V202" i="8"/>
  <c r="V201" i="8" s="1"/>
  <c r="V200" i="8" s="1"/>
  <c r="AD202" i="8"/>
  <c r="AD201" i="8" s="1"/>
  <c r="AD200" i="8" s="1"/>
  <c r="AH202" i="8"/>
  <c r="AH201" i="8" s="1"/>
  <c r="AH200" i="8" s="1"/>
  <c r="AL202" i="8"/>
  <c r="AL201" i="8" s="1"/>
  <c r="AL200" i="8" s="1"/>
  <c r="H202" i="8"/>
  <c r="H201" i="8" s="1"/>
  <c r="H200" i="8" s="1"/>
  <c r="X202" i="8"/>
  <c r="X201" i="8" s="1"/>
  <c r="X200" i="8" s="1"/>
  <c r="AN202" i="8"/>
  <c r="AN201" i="8" s="1"/>
  <c r="AN200" i="8" s="1"/>
  <c r="P18" i="8"/>
  <c r="P17" i="8" s="1"/>
  <c r="P16" i="8" s="1"/>
  <c r="T18" i="8"/>
  <c r="T17" i="8" s="1"/>
  <c r="T16" i="8" s="1"/>
  <c r="AF18" i="8"/>
  <c r="AF17" i="8" s="1"/>
  <c r="AF16" i="8" s="1"/>
  <c r="AJ18" i="8"/>
  <c r="AJ17" i="8" s="1"/>
  <c r="AJ16" i="8" s="1"/>
  <c r="E87" i="8"/>
  <c r="E86" i="8" s="1"/>
  <c r="E85" i="8" s="1"/>
  <c r="F96" i="8"/>
  <c r="F95" i="8" s="1"/>
  <c r="F94" i="8" s="1"/>
  <c r="J96" i="8"/>
  <c r="J95" i="8" s="1"/>
  <c r="J94" i="8" s="1"/>
  <c r="N96" i="8"/>
  <c r="N95" i="8" s="1"/>
  <c r="N94" i="8" s="1"/>
  <c r="R96" i="8"/>
  <c r="R95" i="8" s="1"/>
  <c r="R94" i="8" s="1"/>
  <c r="V96" i="8"/>
  <c r="V95" i="8" s="1"/>
  <c r="V94" i="8" s="1"/>
  <c r="Z96" i="8"/>
  <c r="Z95" i="8" s="1"/>
  <c r="Z94" i="8" s="1"/>
  <c r="AD96" i="8"/>
  <c r="AD95" i="8" s="1"/>
  <c r="AD94" i="8" s="1"/>
  <c r="AH96" i="8"/>
  <c r="AH95" i="8" s="1"/>
  <c r="AH94" i="8" s="1"/>
  <c r="AL96" i="8"/>
  <c r="AL95" i="8" s="1"/>
  <c r="AL94" i="8" s="1"/>
  <c r="AP96" i="8"/>
  <c r="AP95" i="8" s="1"/>
  <c r="AP94" i="8" s="1"/>
  <c r="F109" i="8"/>
  <c r="J109" i="8"/>
  <c r="N109" i="8"/>
  <c r="R109" i="8"/>
  <c r="V109" i="8"/>
  <c r="Z109" i="8"/>
  <c r="AD109" i="8"/>
  <c r="AH109" i="8"/>
  <c r="AL109" i="8"/>
  <c r="AP109" i="8"/>
  <c r="E120" i="8"/>
  <c r="H123" i="8"/>
  <c r="L123" i="8"/>
  <c r="P123" i="8"/>
  <c r="T123" i="8"/>
  <c r="X123" i="8"/>
  <c r="AB123" i="8"/>
  <c r="AF123" i="8"/>
  <c r="AJ123" i="8"/>
  <c r="AN123" i="8"/>
  <c r="G123" i="8"/>
  <c r="K123" i="8"/>
  <c r="K108" i="8" s="1"/>
  <c r="K107" i="8" s="1"/>
  <c r="O123" i="8"/>
  <c r="S123" i="8"/>
  <c r="S108" i="8" s="1"/>
  <c r="S107" i="8" s="1"/>
  <c r="W123" i="8"/>
  <c r="AA123" i="8"/>
  <c r="AE123" i="8"/>
  <c r="AE108" i="8" s="1"/>
  <c r="AE107" i="8" s="1"/>
  <c r="AI123" i="8"/>
  <c r="AI108" i="8" s="1"/>
  <c r="AI107" i="8" s="1"/>
  <c r="AM123" i="8"/>
  <c r="H141" i="8"/>
  <c r="L141" i="8"/>
  <c r="P141" i="8"/>
  <c r="T141" i="8"/>
  <c r="X141" i="8"/>
  <c r="AB141" i="8"/>
  <c r="AF141" i="8"/>
  <c r="AJ141" i="8"/>
  <c r="AN141" i="8"/>
  <c r="AQ148" i="8"/>
  <c r="AR148" i="8" s="1"/>
  <c r="H148" i="8"/>
  <c r="L148" i="8"/>
  <c r="P148" i="8"/>
  <c r="T148" i="8"/>
  <c r="X148" i="8"/>
  <c r="AB148" i="8"/>
  <c r="AF148" i="8"/>
  <c r="AJ148" i="8"/>
  <c r="AN148" i="8"/>
  <c r="E196" i="8"/>
  <c r="E92" i="8"/>
  <c r="I109" i="8"/>
  <c r="I108" i="8" s="1"/>
  <c r="I107" i="8" s="1"/>
  <c r="M109" i="8"/>
  <c r="Q109" i="8"/>
  <c r="Q108" i="8" s="1"/>
  <c r="Q107" i="8" s="1"/>
  <c r="U109" i="8"/>
  <c r="Y109" i="8"/>
  <c r="Y108" i="8" s="1"/>
  <c r="Y107" i="8" s="1"/>
  <c r="AC109" i="8"/>
  <c r="AG109" i="8"/>
  <c r="AG108" i="8" s="1"/>
  <c r="AG107" i="8" s="1"/>
  <c r="AK109" i="8"/>
  <c r="AK108" i="8" s="1"/>
  <c r="AK107" i="8" s="1"/>
  <c r="AO109" i="8"/>
  <c r="AO148" i="8"/>
  <c r="M153" i="8"/>
  <c r="Q153" i="8"/>
  <c r="AC153" i="8"/>
  <c r="AG153" i="8"/>
  <c r="I165" i="8"/>
  <c r="I164" i="8" s="1"/>
  <c r="Q165" i="8"/>
  <c r="Q164" i="8" s="1"/>
  <c r="Y165" i="8"/>
  <c r="Y164" i="8" s="1"/>
  <c r="AG165" i="8"/>
  <c r="AG164" i="8" s="1"/>
  <c r="AO165" i="8"/>
  <c r="AO164" i="8" s="1"/>
  <c r="F165" i="8"/>
  <c r="F164" i="8" s="1"/>
  <c r="J165" i="8"/>
  <c r="J164" i="8" s="1"/>
  <c r="N165" i="8"/>
  <c r="N164" i="8" s="1"/>
  <c r="R165" i="8"/>
  <c r="R164" i="8" s="1"/>
  <c r="V165" i="8"/>
  <c r="V164" i="8" s="1"/>
  <c r="Z165" i="8"/>
  <c r="Z164" i="8" s="1"/>
  <c r="AD165" i="8"/>
  <c r="AD164" i="8" s="1"/>
  <c r="AH165" i="8"/>
  <c r="AH164" i="8" s="1"/>
  <c r="AL165" i="8"/>
  <c r="AP165" i="8"/>
  <c r="X231" i="8"/>
  <c r="X230" i="8" s="1"/>
  <c r="P231" i="8"/>
  <c r="P230" i="8" s="1"/>
  <c r="AF231" i="8"/>
  <c r="AF230" i="8" s="1"/>
  <c r="L232" i="8"/>
  <c r="L231" i="8" s="1"/>
  <c r="L230" i="8" s="1"/>
  <c r="L229" i="8" s="1"/>
  <c r="AB232" i="8"/>
  <c r="AB231" i="8" s="1"/>
  <c r="AB230" i="8" s="1"/>
  <c r="AB229" i="8" s="1"/>
  <c r="G256" i="8"/>
  <c r="G252" i="8" s="1"/>
  <c r="G251" i="8" s="1"/>
  <c r="G249" i="8" s="1"/>
  <c r="O256" i="8"/>
  <c r="O252" i="8" s="1"/>
  <c r="O251" i="8" s="1"/>
  <c r="O250" i="8" s="1"/>
  <c r="S256" i="8"/>
  <c r="S252" i="8" s="1"/>
  <c r="S251" i="8" s="1"/>
  <c r="S249" i="8" s="1"/>
  <c r="W256" i="8"/>
  <c r="W252" i="8" s="1"/>
  <c r="W251" i="8" s="1"/>
  <c r="W250" i="8" s="1"/>
  <c r="AE256" i="8"/>
  <c r="AE252" i="8" s="1"/>
  <c r="AE251" i="8" s="1"/>
  <c r="AE249" i="8" s="1"/>
  <c r="AI256" i="8"/>
  <c r="AI252" i="8" s="1"/>
  <c r="AI251" i="8" s="1"/>
  <c r="AI250" i="8" s="1"/>
  <c r="AM256" i="8"/>
  <c r="AM252" i="8" s="1"/>
  <c r="AM251" i="8" s="1"/>
  <c r="AM249" i="8" s="1"/>
  <c r="H256" i="8"/>
  <c r="H252" i="8" s="1"/>
  <c r="H251" i="8" s="1"/>
  <c r="H250" i="8" s="1"/>
  <c r="E373" i="8"/>
  <c r="AE373" i="8" s="1"/>
  <c r="F356" i="8"/>
  <c r="F360" i="8"/>
  <c r="J356" i="8"/>
  <c r="J360" i="8"/>
  <c r="N356" i="8"/>
  <c r="N360" i="8"/>
  <c r="R356" i="8"/>
  <c r="R360" i="8"/>
  <c r="V356" i="8"/>
  <c r="V360" i="8"/>
  <c r="Z356" i="8"/>
  <c r="Z360" i="8"/>
  <c r="AD356" i="8"/>
  <c r="AD360" i="8"/>
  <c r="E455" i="8"/>
  <c r="E454" i="8" s="1"/>
  <c r="AN231" i="8"/>
  <c r="AN230" i="8" s="1"/>
  <c r="K232" i="8"/>
  <c r="K231" i="8" s="1"/>
  <c r="K230" i="8" s="1"/>
  <c r="K229" i="8" s="1"/>
  <c r="AA232" i="8"/>
  <c r="AA231" i="8" s="1"/>
  <c r="AA230" i="8" s="1"/>
  <c r="AA229" i="8" s="1"/>
  <c r="AQ232" i="8"/>
  <c r="F256" i="8"/>
  <c r="F252" i="8" s="1"/>
  <c r="F251" i="8" s="1"/>
  <c r="Z256" i="8"/>
  <c r="Z252" i="8" s="1"/>
  <c r="Z251" i="8" s="1"/>
  <c r="AH256" i="8"/>
  <c r="AH252" i="8" s="1"/>
  <c r="AH251" i="8" s="1"/>
  <c r="J296" i="8"/>
  <c r="J295" i="8" s="1"/>
  <c r="J294" i="8" s="1"/>
  <c r="R296" i="8"/>
  <c r="R295" i="8" s="1"/>
  <c r="R294" i="8" s="1"/>
  <c r="AH296" i="8"/>
  <c r="AH295" i="8" s="1"/>
  <c r="AH294" i="8" s="1"/>
  <c r="I441" i="8"/>
  <c r="I437" i="8" s="1"/>
  <c r="AC202" i="8"/>
  <c r="AC201" i="8" s="1"/>
  <c r="AC200" i="8" s="1"/>
  <c r="AG202" i="8"/>
  <c r="AG201" i="8" s="1"/>
  <c r="AG200" i="8" s="1"/>
  <c r="T231" i="8"/>
  <c r="T230" i="8" s="1"/>
  <c r="T229" i="8" s="1"/>
  <c r="F232" i="8"/>
  <c r="F231" i="8" s="1"/>
  <c r="F230" i="8" s="1"/>
  <c r="F229" i="8" s="1"/>
  <c r="J232" i="8"/>
  <c r="J231" i="8" s="1"/>
  <c r="J230" i="8" s="1"/>
  <c r="J229" i="8" s="1"/>
  <c r="N232" i="8"/>
  <c r="N231" i="8" s="1"/>
  <c r="N230" i="8" s="1"/>
  <c r="R232" i="8"/>
  <c r="R231" i="8" s="1"/>
  <c r="R230" i="8" s="1"/>
  <c r="R229" i="8" s="1"/>
  <c r="V232" i="8"/>
  <c r="V231" i="8" s="1"/>
  <c r="V230" i="8" s="1"/>
  <c r="V229" i="8" s="1"/>
  <c r="Z232" i="8"/>
  <c r="Z231" i="8" s="1"/>
  <c r="Z230" i="8" s="1"/>
  <c r="AD232" i="8"/>
  <c r="AD231" i="8" s="1"/>
  <c r="AD230" i="8" s="1"/>
  <c r="AD229" i="8" s="1"/>
  <c r="AH232" i="8"/>
  <c r="AH231" i="8" s="1"/>
  <c r="AH230" i="8" s="1"/>
  <c r="AH229" i="8" s="1"/>
  <c r="AL232" i="8"/>
  <c r="AL231" i="8" s="1"/>
  <c r="AL230" i="8" s="1"/>
  <c r="AL229" i="8" s="1"/>
  <c r="AP232" i="8"/>
  <c r="AP231" i="8" s="1"/>
  <c r="AP230" i="8" s="1"/>
  <c r="AP229" i="8" s="1"/>
  <c r="Q256" i="8"/>
  <c r="Q252" i="8" s="1"/>
  <c r="Q251" i="8" s="1"/>
  <c r="AG256" i="8"/>
  <c r="AG252" i="8" s="1"/>
  <c r="AG251" i="8" s="1"/>
  <c r="L256" i="8"/>
  <c r="L252" i="8" s="1"/>
  <c r="L251" i="8" s="1"/>
  <c r="L250" i="8" s="1"/>
  <c r="R256" i="8"/>
  <c r="R252" i="8" s="1"/>
  <c r="R251" i="8" s="1"/>
  <c r="AF256" i="8"/>
  <c r="AF252" i="8" s="1"/>
  <c r="AF251" i="8" s="1"/>
  <c r="AN256" i="8"/>
  <c r="AN252" i="8" s="1"/>
  <c r="AN251" i="8" s="1"/>
  <c r="AN249" i="8" s="1"/>
  <c r="AE365" i="8"/>
  <c r="AE364" i="8" s="1"/>
  <c r="H231" i="8"/>
  <c r="H230" i="8" s="1"/>
  <c r="H229" i="8" s="1"/>
  <c r="AQ256" i="8"/>
  <c r="AL256" i="8"/>
  <c r="AL252" i="8" s="1"/>
  <c r="AL251" i="8" s="1"/>
  <c r="P256" i="8"/>
  <c r="P252" i="8" s="1"/>
  <c r="P251" i="8" s="1"/>
  <c r="X256" i="8"/>
  <c r="X252" i="8" s="1"/>
  <c r="X251" i="8" s="1"/>
  <c r="X249" i="8" s="1"/>
  <c r="H267" i="8"/>
  <c r="H266" i="8" s="1"/>
  <c r="H265" i="8" s="1"/>
  <c r="P267" i="8"/>
  <c r="P266" i="8" s="1"/>
  <c r="P265" i="8" s="1"/>
  <c r="T267" i="8"/>
  <c r="T266" i="8" s="1"/>
  <c r="T265" i="8" s="1"/>
  <c r="X267" i="8"/>
  <c r="X266" i="8" s="1"/>
  <c r="X265" i="8" s="1"/>
  <c r="AF267" i="8"/>
  <c r="AF266" i="8" s="1"/>
  <c r="AF265" i="8" s="1"/>
  <c r="AJ267" i="8"/>
  <c r="AJ266" i="8" s="1"/>
  <c r="AJ265" i="8" s="1"/>
  <c r="AN267" i="8"/>
  <c r="AN266" i="8" s="1"/>
  <c r="AN265" i="8" s="1"/>
  <c r="E284" i="8"/>
  <c r="N296" i="8"/>
  <c r="N295" i="8" s="1"/>
  <c r="N294" i="8" s="1"/>
  <c r="V296" i="8"/>
  <c r="V295" i="8" s="1"/>
  <c r="V294" i="8" s="1"/>
  <c r="AP296" i="8"/>
  <c r="AP295" i="8" s="1"/>
  <c r="AP294" i="8" s="1"/>
  <c r="H296" i="8"/>
  <c r="H295" i="8" s="1"/>
  <c r="H294" i="8" s="1"/>
  <c r="L296" i="8"/>
  <c r="L295" i="8" s="1"/>
  <c r="L294" i="8" s="1"/>
  <c r="P296" i="8"/>
  <c r="P295" i="8" s="1"/>
  <c r="P294" i="8" s="1"/>
  <c r="P293" i="8" s="1"/>
  <c r="T296" i="8"/>
  <c r="T295" i="8" s="1"/>
  <c r="T294" i="8" s="1"/>
  <c r="X296" i="8"/>
  <c r="X295" i="8" s="1"/>
  <c r="X294" i="8" s="1"/>
  <c r="AB296" i="8"/>
  <c r="AB295" i="8" s="1"/>
  <c r="AB294" i="8" s="1"/>
  <c r="AF296" i="8"/>
  <c r="AF295" i="8" s="1"/>
  <c r="AF294" i="8" s="1"/>
  <c r="AF293" i="8" s="1"/>
  <c r="AJ296" i="8"/>
  <c r="AJ295" i="8" s="1"/>
  <c r="AJ294" i="8" s="1"/>
  <c r="AN296" i="8"/>
  <c r="AN295" i="8" s="1"/>
  <c r="AN294" i="8" s="1"/>
  <c r="I296" i="8"/>
  <c r="I295" i="8" s="1"/>
  <c r="I294" i="8" s="1"/>
  <c r="M296" i="8"/>
  <c r="M295" i="8" s="1"/>
  <c r="M294" i="8" s="1"/>
  <c r="Q296" i="8"/>
  <c r="Q295" i="8" s="1"/>
  <c r="Q294" i="8" s="1"/>
  <c r="E331" i="8"/>
  <c r="E330" i="8" s="1"/>
  <c r="S396" i="8"/>
  <c r="K396" i="8"/>
  <c r="W396" i="8"/>
  <c r="AA396" i="8"/>
  <c r="AM396" i="8"/>
  <c r="K405" i="8"/>
  <c r="K404" i="8" s="1"/>
  <c r="AE405" i="8"/>
  <c r="AE404" i="8" s="1"/>
  <c r="AB428" i="8"/>
  <c r="U456" i="8"/>
  <c r="U455" i="8" s="1"/>
  <c r="U454" i="8" s="1"/>
  <c r="AK456" i="8"/>
  <c r="AK455" i="8" s="1"/>
  <c r="AK454" i="8" s="1"/>
  <c r="H457" i="8"/>
  <c r="X457" i="8"/>
  <c r="AN457" i="8"/>
  <c r="E457" i="8"/>
  <c r="J396" i="8"/>
  <c r="AL396" i="8"/>
  <c r="AI405" i="8"/>
  <c r="AI404" i="8" s="1"/>
  <c r="I432" i="8"/>
  <c r="I431" i="8" s="1"/>
  <c r="I430" i="8" s="1"/>
  <c r="I429" i="8" s="1"/>
  <c r="M432" i="8"/>
  <c r="M431" i="8" s="1"/>
  <c r="M430" i="8" s="1"/>
  <c r="M429" i="8" s="1"/>
  <c r="Q432" i="8"/>
  <c r="Q431" i="8" s="1"/>
  <c r="Q430" i="8" s="1"/>
  <c r="Q429" i="8" s="1"/>
  <c r="U432" i="8"/>
  <c r="U431" i="8" s="1"/>
  <c r="U430" i="8" s="1"/>
  <c r="U429" i="8" s="1"/>
  <c r="Y432" i="8"/>
  <c r="Y431" i="8" s="1"/>
  <c r="Y430" i="8" s="1"/>
  <c r="Y429" i="8" s="1"/>
  <c r="AC432" i="8"/>
  <c r="AC431" i="8" s="1"/>
  <c r="AC430" i="8" s="1"/>
  <c r="AC429" i="8" s="1"/>
  <c r="AG432" i="8"/>
  <c r="AG431" i="8" s="1"/>
  <c r="AG430" i="8" s="1"/>
  <c r="AG429" i="8" s="1"/>
  <c r="AK432" i="8"/>
  <c r="AK431" i="8" s="1"/>
  <c r="AK430" i="8" s="1"/>
  <c r="AK429" i="8" s="1"/>
  <c r="AO432" i="8"/>
  <c r="AO431" i="8" s="1"/>
  <c r="AO430" i="8" s="1"/>
  <c r="AO429" i="8" s="1"/>
  <c r="G441" i="8"/>
  <c r="G437" i="8" s="1"/>
  <c r="G405" i="8"/>
  <c r="G404" i="8" s="1"/>
  <c r="W405" i="8"/>
  <c r="W404" i="8" s="1"/>
  <c r="AM405" i="8"/>
  <c r="AM404" i="8" s="1"/>
  <c r="AO441" i="8"/>
  <c r="AO437" i="8" s="1"/>
  <c r="M456" i="8"/>
  <c r="M455" i="8" s="1"/>
  <c r="M454" i="8" s="1"/>
  <c r="AC456" i="8"/>
  <c r="AC455" i="8" s="1"/>
  <c r="AC454" i="8" s="1"/>
  <c r="L454" i="8"/>
  <c r="S441" i="8"/>
  <c r="S437" i="8" s="1"/>
  <c r="F396" i="8"/>
  <c r="AD396" i="8"/>
  <c r="AP396" i="8"/>
  <c r="S405" i="8"/>
  <c r="S404" i="8" s="1"/>
  <c r="M441" i="8"/>
  <c r="M437" i="8" s="1"/>
  <c r="O448" i="8"/>
  <c r="Q456" i="8"/>
  <c r="Q455" i="8" s="1"/>
  <c r="Q454" i="8" s="1"/>
  <c r="AG456" i="8"/>
  <c r="AG455" i="8" s="1"/>
  <c r="AG454" i="8" s="1"/>
  <c r="T457" i="8"/>
  <c r="AJ457" i="8"/>
  <c r="O454" i="8"/>
  <c r="AA454" i="8"/>
  <c r="AE454" i="8"/>
  <c r="F479" i="8"/>
  <c r="F478" i="8" s="1"/>
  <c r="J479" i="8"/>
  <c r="J478" i="8" s="1"/>
  <c r="N479" i="8"/>
  <c r="N478" i="8" s="1"/>
  <c r="R479" i="8"/>
  <c r="R478" i="8" s="1"/>
  <c r="V479" i="8"/>
  <c r="V478" i="8" s="1"/>
  <c r="Z479" i="8"/>
  <c r="Z478" i="8" s="1"/>
  <c r="AD479" i="8"/>
  <c r="AD478" i="8" s="1"/>
  <c r="AH479" i="8"/>
  <c r="AH478" i="8" s="1"/>
  <c r="AL479" i="8"/>
  <c r="AL478" i="8" s="1"/>
  <c r="AP479" i="8"/>
  <c r="AP478" i="8" s="1"/>
  <c r="F448" i="8"/>
  <c r="J448" i="8"/>
  <c r="N448" i="8"/>
  <c r="R448" i="8"/>
  <c r="V448" i="8"/>
  <c r="AD448" i="8"/>
  <c r="AL448" i="8"/>
  <c r="E448" i="8"/>
  <c r="I448" i="8"/>
  <c r="M448" i="8"/>
  <c r="Q448" i="8"/>
  <c r="U448" i="8"/>
  <c r="Y448" i="8"/>
  <c r="AC448" i="8"/>
  <c r="AG448" i="8"/>
  <c r="AK448" i="8"/>
  <c r="AO448" i="8"/>
  <c r="J454" i="8"/>
  <c r="V454" i="8"/>
  <c r="AL454" i="8"/>
  <c r="AP454" i="8"/>
  <c r="E479" i="8"/>
  <c r="I479" i="8"/>
  <c r="I478" i="8" s="1"/>
  <c r="M479" i="8"/>
  <c r="M478" i="8" s="1"/>
  <c r="Q479" i="8"/>
  <c r="Q478" i="8" s="1"/>
  <c r="U479" i="8"/>
  <c r="U478" i="8" s="1"/>
  <c r="Y479" i="8"/>
  <c r="Y478" i="8" s="1"/>
  <c r="AC479" i="8"/>
  <c r="AC478" i="8" s="1"/>
  <c r="AG479" i="8"/>
  <c r="AG478" i="8" s="1"/>
  <c r="AK479" i="8"/>
  <c r="AK478" i="8" s="1"/>
  <c r="AO479" i="8"/>
  <c r="AO478" i="8" s="1"/>
  <c r="E484" i="8"/>
  <c r="G488" i="8"/>
  <c r="G487" i="8" s="1"/>
  <c r="K488" i="8"/>
  <c r="K487" i="8" s="1"/>
  <c r="O488" i="8"/>
  <c r="O487" i="8" s="1"/>
  <c r="S488" i="8"/>
  <c r="S487" i="8" s="1"/>
  <c r="W488" i="8"/>
  <c r="W487" i="8" s="1"/>
  <c r="AA488" i="8"/>
  <c r="AA487" i="8" s="1"/>
  <c r="AE488" i="8"/>
  <c r="AE487" i="8" s="1"/>
  <c r="AI488" i="8"/>
  <c r="AI487" i="8" s="1"/>
  <c r="AM488" i="8"/>
  <c r="AM487" i="8" s="1"/>
  <c r="AQ493" i="8"/>
  <c r="AR493" i="8" s="1"/>
  <c r="E503" i="8"/>
  <c r="AQ18" i="8"/>
  <c r="E18" i="8"/>
  <c r="AQ141" i="8"/>
  <c r="L188" i="8"/>
  <c r="L187" i="8" s="1"/>
  <c r="L186" i="8"/>
  <c r="X188" i="8"/>
  <c r="X187" i="8" s="1"/>
  <c r="X186" i="8"/>
  <c r="AJ188" i="8"/>
  <c r="AJ187" i="8" s="1"/>
  <c r="AJ186" i="8"/>
  <c r="AQ87" i="8"/>
  <c r="AR87" i="8" s="1"/>
  <c r="E109" i="8"/>
  <c r="E168" i="8"/>
  <c r="I188" i="8"/>
  <c r="I187" i="8" s="1"/>
  <c r="I186" i="8"/>
  <c r="M188" i="8"/>
  <c r="M187" i="8" s="1"/>
  <c r="M186" i="8"/>
  <c r="Q188" i="8"/>
  <c r="Q187" i="8" s="1"/>
  <c r="Q186" i="8"/>
  <c r="U188" i="8"/>
  <c r="U187" i="8" s="1"/>
  <c r="U186" i="8"/>
  <c r="Y188" i="8"/>
  <c r="Y187" i="8" s="1"/>
  <c r="Y186" i="8"/>
  <c r="AC188" i="8"/>
  <c r="AC187" i="8" s="1"/>
  <c r="AC186" i="8"/>
  <c r="AG188" i="8"/>
  <c r="AG187" i="8" s="1"/>
  <c r="AG186" i="8"/>
  <c r="AK188" i="8"/>
  <c r="AK187" i="8" s="1"/>
  <c r="AK186" i="8"/>
  <c r="AO188" i="8"/>
  <c r="AO187" i="8" s="1"/>
  <c r="AO186" i="8"/>
  <c r="AQ13" i="8"/>
  <c r="AR13" i="8" s="1"/>
  <c r="AQ50" i="8"/>
  <c r="E71" i="8"/>
  <c r="E67" i="8" s="1"/>
  <c r="E66" i="8" s="1"/>
  <c r="E65" i="8" s="1"/>
  <c r="E123" i="8"/>
  <c r="E154" i="8"/>
  <c r="Y231" i="8"/>
  <c r="Y230" i="8" s="1"/>
  <c r="Y229" i="8" s="1"/>
  <c r="Q231" i="8"/>
  <c r="Q230" i="8" s="1"/>
  <c r="Q229" i="8" s="1"/>
  <c r="AG231" i="8"/>
  <c r="AG230" i="8" s="1"/>
  <c r="P188" i="8"/>
  <c r="P187" i="8" s="1"/>
  <c r="P186" i="8"/>
  <c r="AB188" i="8"/>
  <c r="AB187" i="8" s="1"/>
  <c r="AB186" i="8"/>
  <c r="AN188" i="8"/>
  <c r="AN187" i="8" s="1"/>
  <c r="AN186" i="8"/>
  <c r="AQ82" i="8"/>
  <c r="AQ78" i="8"/>
  <c r="AR78" i="8" s="1"/>
  <c r="H188" i="8"/>
  <c r="H187" i="8" s="1"/>
  <c r="H186" i="8"/>
  <c r="T188" i="8"/>
  <c r="T187" i="8" s="1"/>
  <c r="T186" i="8"/>
  <c r="AF188" i="8"/>
  <c r="AF187" i="8" s="1"/>
  <c r="AF186" i="8"/>
  <c r="AQ123" i="8"/>
  <c r="AQ71" i="8"/>
  <c r="E82" i="8"/>
  <c r="E232" i="8"/>
  <c r="E231" i="8" s="1"/>
  <c r="E230" i="8" s="1"/>
  <c r="E229" i="8" s="1"/>
  <c r="E252" i="8"/>
  <c r="E251" i="8" s="1"/>
  <c r="E318" i="8"/>
  <c r="AQ267" i="8"/>
  <c r="AR267" i="8" s="1"/>
  <c r="AQ336" i="8"/>
  <c r="AR336" i="8" s="1"/>
  <c r="AE379" i="8"/>
  <c r="AE378" i="8" s="1"/>
  <c r="AE377" i="8" s="1"/>
  <c r="AE376" i="8" s="1"/>
  <c r="E378" i="8"/>
  <c r="AR378" i="8" s="1"/>
  <c r="AQ314" i="8"/>
  <c r="AR314" i="8" s="1"/>
  <c r="AQ320" i="8"/>
  <c r="AR320" i="8" s="1"/>
  <c r="AQ331" i="8"/>
  <c r="AR331" i="8" s="1"/>
  <c r="AQ390" i="8"/>
  <c r="E348" i="8"/>
  <c r="X441" i="8"/>
  <c r="X437" i="8" s="1"/>
  <c r="AJ441" i="8"/>
  <c r="AJ437" i="8" s="1"/>
  <c r="AQ409" i="8"/>
  <c r="AR409" i="8" s="1"/>
  <c r="AE441" i="8"/>
  <c r="AE437" i="8" s="1"/>
  <c r="R441" i="8"/>
  <c r="R437" i="8" s="1"/>
  <c r="AH441" i="8"/>
  <c r="AH437" i="8" s="1"/>
  <c r="AQ396" i="8"/>
  <c r="AR396" i="8" s="1"/>
  <c r="I396" i="8"/>
  <c r="M396" i="8"/>
  <c r="Q396" i="8"/>
  <c r="U396" i="8"/>
  <c r="Y396" i="8"/>
  <c r="AC396" i="8"/>
  <c r="AG396" i="8"/>
  <c r="AK396" i="8"/>
  <c r="AO396" i="8"/>
  <c r="AQ401" i="8"/>
  <c r="AR401" i="8" s="1"/>
  <c r="E429" i="8"/>
  <c r="E430" i="8"/>
  <c r="AA441" i="8"/>
  <c r="AA437" i="8" s="1"/>
  <c r="P454" i="8"/>
  <c r="T454" i="8"/>
  <c r="AF454" i="8"/>
  <c r="AJ454" i="8"/>
  <c r="H441" i="8"/>
  <c r="H437" i="8" s="1"/>
  <c r="AC441" i="8"/>
  <c r="AC437" i="8" s="1"/>
  <c r="O441" i="8"/>
  <c r="O437" i="8" s="1"/>
  <c r="E475" i="8"/>
  <c r="E468" i="8" s="1"/>
  <c r="AQ488" i="8"/>
  <c r="AR488" i="8" s="1"/>
  <c r="G13" i="5"/>
  <c r="G12" i="5" s="1"/>
  <c r="G22" i="5" s="1"/>
  <c r="F13" i="5"/>
  <c r="F12" i="5" s="1"/>
  <c r="F22" i="5" s="1"/>
  <c r="G405" i="3"/>
  <c r="AG404" i="3"/>
  <c r="AI404" i="3" s="1"/>
  <c r="G404" i="3"/>
  <c r="F85" i="4"/>
  <c r="F86" i="4"/>
  <c r="F87" i="4"/>
  <c r="E112" i="4"/>
  <c r="D112" i="4"/>
  <c r="E68" i="4"/>
  <c r="D68" i="4"/>
  <c r="D51" i="4" s="1"/>
  <c r="D42" i="4"/>
  <c r="D49" i="4"/>
  <c r="D119" i="4"/>
  <c r="D124" i="4"/>
  <c r="E49" i="4"/>
  <c r="E22" i="4"/>
  <c r="D22" i="4"/>
  <c r="D17" i="4"/>
  <c r="D11" i="4"/>
  <c r="F115" i="4"/>
  <c r="F114" i="4"/>
  <c r="E86" i="4"/>
  <c r="D86" i="4"/>
  <c r="E111" i="4"/>
  <c r="E108" i="4" s="1"/>
  <c r="D111" i="4"/>
  <c r="D108" i="4" s="1"/>
  <c r="E84" i="4"/>
  <c r="F84" i="4" s="1"/>
  <c r="D84" i="4"/>
  <c r="F79" i="4"/>
  <c r="F78" i="4"/>
  <c r="E105" i="4"/>
  <c r="D105" i="4"/>
  <c r="E102" i="4"/>
  <c r="D102" i="4"/>
  <c r="D98" i="4" s="1"/>
  <c r="E106" i="4"/>
  <c r="D106" i="4"/>
  <c r="F99" i="4"/>
  <c r="F69" i="4"/>
  <c r="F131" i="4"/>
  <c r="F129" i="4"/>
  <c r="E119" i="4"/>
  <c r="F120" i="4"/>
  <c r="F41" i="4"/>
  <c r="F123" i="4"/>
  <c r="E122" i="4"/>
  <c r="D122" i="4"/>
  <c r="E42" i="4"/>
  <c r="F45" i="4"/>
  <c r="F46" i="4"/>
  <c r="F47" i="4"/>
  <c r="F59" i="4"/>
  <c r="E15" i="4"/>
  <c r="D15" i="4"/>
  <c r="E11" i="4"/>
  <c r="F134" i="4"/>
  <c r="E132" i="4"/>
  <c r="D132" i="4"/>
  <c r="D126" i="4" s="1"/>
  <c r="F130" i="4"/>
  <c r="F128" i="4"/>
  <c r="F127" i="4"/>
  <c r="E124" i="4"/>
  <c r="F121" i="4"/>
  <c r="F113" i="4"/>
  <c r="F110" i="4"/>
  <c r="F109" i="4"/>
  <c r="F107" i="4"/>
  <c r="F104" i="4"/>
  <c r="F103" i="4"/>
  <c r="F101" i="4"/>
  <c r="F100" i="4"/>
  <c r="F97" i="4"/>
  <c r="F96" i="4"/>
  <c r="F95" i="4"/>
  <c r="F94" i="4"/>
  <c r="E93" i="4"/>
  <c r="D93" i="4"/>
  <c r="F92" i="4"/>
  <c r="F91" i="4"/>
  <c r="F83" i="4"/>
  <c r="E82" i="4"/>
  <c r="D82" i="4"/>
  <c r="F81" i="4"/>
  <c r="F80" i="4"/>
  <c r="F77" i="4"/>
  <c r="F76" i="4"/>
  <c r="F75" i="4"/>
  <c r="F74" i="4"/>
  <c r="F73" i="4"/>
  <c r="F72" i="4"/>
  <c r="F71" i="4"/>
  <c r="F70" i="4"/>
  <c r="F67" i="4"/>
  <c r="E66" i="4"/>
  <c r="D66" i="4"/>
  <c r="F65" i="4"/>
  <c r="F64" i="4"/>
  <c r="F63" i="4"/>
  <c r="F62" i="4"/>
  <c r="F61" i="4"/>
  <c r="F60" i="4"/>
  <c r="F58" i="4"/>
  <c r="F57" i="4"/>
  <c r="F56" i="4"/>
  <c r="F54" i="4"/>
  <c r="F53" i="4"/>
  <c r="F52" i="4"/>
  <c r="F50" i="4"/>
  <c r="F48" i="4"/>
  <c r="F44" i="4"/>
  <c r="F43" i="4"/>
  <c r="F40" i="4"/>
  <c r="F39" i="4"/>
  <c r="F37" i="4"/>
  <c r="F36" i="4"/>
  <c r="F35" i="4"/>
  <c r="F34" i="4"/>
  <c r="F32" i="4"/>
  <c r="F31" i="4"/>
  <c r="F30" i="4"/>
  <c r="F29" i="4"/>
  <c r="F28" i="4"/>
  <c r="E27" i="4"/>
  <c r="E26" i="4" s="1"/>
  <c r="D27" i="4"/>
  <c r="D26" i="4" s="1"/>
  <c r="F25" i="4"/>
  <c r="E24" i="4"/>
  <c r="D24" i="4"/>
  <c r="F23" i="4"/>
  <c r="F21" i="4"/>
  <c r="F20" i="4"/>
  <c r="F19" i="4"/>
  <c r="F18" i="4"/>
  <c r="E17" i="4"/>
  <c r="F14" i="4"/>
  <c r="F13" i="4"/>
  <c r="F12" i="4"/>
  <c r="G356" i="3"/>
  <c r="G357" i="3"/>
  <c r="G353" i="3"/>
  <c r="G350" i="3"/>
  <c r="AI350" i="3" s="1"/>
  <c r="AG346" i="3"/>
  <c r="AG345" i="3"/>
  <c r="G346" i="3"/>
  <c r="G345" i="3"/>
  <c r="AI345" i="3" s="1"/>
  <c r="G342" i="3"/>
  <c r="AG339" i="3"/>
  <c r="G340" i="3"/>
  <c r="G339" i="3"/>
  <c r="AI339" i="3" s="1"/>
  <c r="AG335" i="3"/>
  <c r="AG334" i="3"/>
  <c r="AG333" i="3"/>
  <c r="AI333" i="3" s="1"/>
  <c r="G335" i="3"/>
  <c r="G333" i="3"/>
  <c r="AG266" i="3"/>
  <c r="G266" i="3"/>
  <c r="AI266" i="3" s="1"/>
  <c r="G200" i="3"/>
  <c r="AG196" i="3"/>
  <c r="G201" i="3"/>
  <c r="AG201" i="3"/>
  <c r="AI201" i="3" s="1"/>
  <c r="AG200" i="3"/>
  <c r="AI200" i="3" s="1"/>
  <c r="G196" i="3"/>
  <c r="AG195" i="3"/>
  <c r="G195" i="3"/>
  <c r="AI195" i="3" s="1"/>
  <c r="AG182" i="3"/>
  <c r="AI182" i="3" s="1"/>
  <c r="G182" i="3"/>
  <c r="G67" i="3"/>
  <c r="AG21" i="3"/>
  <c r="G21" i="3"/>
  <c r="AI21" i="3" s="1"/>
  <c r="AG20" i="3"/>
  <c r="AI20" i="3" s="1"/>
  <c r="G20" i="3"/>
  <c r="AG19" i="3"/>
  <c r="G19" i="3"/>
  <c r="AI19" i="3" s="1"/>
  <c r="E225" i="1"/>
  <c r="E223" i="1" s="1"/>
  <c r="E222" i="1" s="1"/>
  <c r="D365" i="1"/>
  <c r="E328" i="1"/>
  <c r="E219" i="1"/>
  <c r="D375" i="1"/>
  <c r="E372" i="1"/>
  <c r="D372" i="1"/>
  <c r="E365" i="1"/>
  <c r="D358" i="1"/>
  <c r="E357" i="1"/>
  <c r="E356" i="1" s="1"/>
  <c r="D357" i="1"/>
  <c r="D353" i="1"/>
  <c r="D352" i="1"/>
  <c r="D349" i="1"/>
  <c r="F349" i="1" s="1"/>
  <c r="E346" i="1"/>
  <c r="D346" i="1"/>
  <c r="D342" i="1"/>
  <c r="E341" i="1"/>
  <c r="D341" i="1"/>
  <c r="E335" i="1"/>
  <c r="D335" i="1"/>
  <c r="E331" i="1"/>
  <c r="F331" i="1" s="1"/>
  <c r="D331" i="1"/>
  <c r="E330" i="1"/>
  <c r="D330" i="1"/>
  <c r="D328" i="1"/>
  <c r="F328" i="1" s="1"/>
  <c r="E327" i="1"/>
  <c r="D327" i="1"/>
  <c r="E326" i="1"/>
  <c r="D326" i="1"/>
  <c r="F294" i="1"/>
  <c r="F282" i="1"/>
  <c r="F264" i="1"/>
  <c r="E248" i="1"/>
  <c r="E246" i="1" s="1"/>
  <c r="D248" i="1"/>
  <c r="E247" i="1"/>
  <c r="D247" i="1"/>
  <c r="E245" i="1"/>
  <c r="F245" i="1" s="1"/>
  <c r="D245" i="1"/>
  <c r="E244" i="1"/>
  <c r="D244" i="1"/>
  <c r="D225" i="1"/>
  <c r="F225" i="1" s="1"/>
  <c r="E220" i="1"/>
  <c r="F220" i="1" s="1"/>
  <c r="D220" i="1"/>
  <c r="D219" i="1"/>
  <c r="E215" i="1"/>
  <c r="D215" i="1"/>
  <c r="E214" i="1"/>
  <c r="D214" i="1"/>
  <c r="E183" i="1"/>
  <c r="D183" i="1"/>
  <c r="E179" i="1"/>
  <c r="D179" i="1"/>
  <c r="F163" i="1"/>
  <c r="F144" i="1"/>
  <c r="F15" i="1"/>
  <c r="F18" i="1"/>
  <c r="F20" i="1"/>
  <c r="F23" i="1"/>
  <c r="F26" i="1"/>
  <c r="F30" i="1"/>
  <c r="F32" i="1"/>
  <c r="F35" i="1"/>
  <c r="F37" i="1"/>
  <c r="F41" i="1"/>
  <c r="F43" i="1"/>
  <c r="F46" i="1"/>
  <c r="F48" i="1"/>
  <c r="F51" i="1"/>
  <c r="F53" i="1"/>
  <c r="F56" i="1"/>
  <c r="F57" i="1"/>
  <c r="F59" i="1"/>
  <c r="F60" i="1"/>
  <c r="F62" i="1"/>
  <c r="F66" i="1"/>
  <c r="F71" i="1"/>
  <c r="F74" i="1"/>
  <c r="F77" i="1"/>
  <c r="F79" i="1"/>
  <c r="F83" i="1"/>
  <c r="F85" i="1"/>
  <c r="F88" i="1"/>
  <c r="F92" i="1"/>
  <c r="F94" i="1"/>
  <c r="F97" i="1"/>
  <c r="F102" i="1"/>
  <c r="F105" i="1"/>
  <c r="F107" i="1"/>
  <c r="F112" i="1"/>
  <c r="F114" i="1"/>
  <c r="F118" i="1"/>
  <c r="F123" i="1"/>
  <c r="F125" i="1"/>
  <c r="F128" i="1"/>
  <c r="F130" i="1"/>
  <c r="F131" i="1"/>
  <c r="F133" i="1"/>
  <c r="F135" i="1"/>
  <c r="F137" i="1"/>
  <c r="F139" i="1"/>
  <c r="F142" i="1"/>
  <c r="F147" i="1"/>
  <c r="F149" i="1"/>
  <c r="F152" i="1"/>
  <c r="F156" i="1"/>
  <c r="F159" i="1"/>
  <c r="F161" i="1"/>
  <c r="F168" i="1"/>
  <c r="F171" i="1"/>
  <c r="F173" i="1"/>
  <c r="F175" i="1"/>
  <c r="F178" i="1"/>
  <c r="F179" i="1"/>
  <c r="F186" i="1"/>
  <c r="F188" i="1"/>
  <c r="F190" i="1"/>
  <c r="F193" i="1"/>
  <c r="F196" i="1"/>
  <c r="F199" i="1"/>
  <c r="F203" i="1"/>
  <c r="F207" i="1"/>
  <c r="F210" i="1"/>
  <c r="F214" i="1"/>
  <c r="F216" i="1"/>
  <c r="F219" i="1"/>
  <c r="F221" i="1"/>
  <c r="F224" i="1"/>
  <c r="F228" i="1"/>
  <c r="F231" i="1"/>
  <c r="F236" i="1"/>
  <c r="F240" i="1"/>
  <c r="F247" i="1"/>
  <c r="F248" i="1"/>
  <c r="F253" i="1"/>
  <c r="F255" i="1"/>
  <c r="F257" i="1"/>
  <c r="F259" i="1"/>
  <c r="F261" i="1"/>
  <c r="F267" i="1"/>
  <c r="F269" i="1"/>
  <c r="F271" i="1"/>
  <c r="F273" i="1"/>
  <c r="F275" i="1"/>
  <c r="F280" i="1"/>
  <c r="F285" i="1"/>
  <c r="F287" i="1"/>
  <c r="F289" i="1"/>
  <c r="F292" i="1"/>
  <c r="F298" i="1"/>
  <c r="F301" i="1"/>
  <c r="F303" i="1"/>
  <c r="F305" i="1"/>
  <c r="F310" i="1"/>
  <c r="F314" i="1"/>
  <c r="F318" i="1"/>
  <c r="F320" i="1"/>
  <c r="F322" i="1"/>
  <c r="F324" i="1"/>
  <c r="F327" i="1"/>
  <c r="F333" i="1"/>
  <c r="F336" i="1"/>
  <c r="F338" i="1"/>
  <c r="F339" i="1"/>
  <c r="F342" i="1"/>
  <c r="F344" i="1"/>
  <c r="F346" i="1"/>
  <c r="F347" i="1"/>
  <c r="F350" i="1"/>
  <c r="F352" i="1"/>
  <c r="F353" i="1"/>
  <c r="F355" i="1"/>
  <c r="F357" i="1"/>
  <c r="F358" i="1"/>
  <c r="F361" i="1"/>
  <c r="F363" i="1"/>
  <c r="F365" i="1"/>
  <c r="F366" i="1"/>
  <c r="F367" i="1"/>
  <c r="F369" i="1"/>
  <c r="F371" i="1"/>
  <c r="F374" i="1"/>
  <c r="F375" i="1"/>
  <c r="F377" i="1"/>
  <c r="F379" i="1"/>
  <c r="F381" i="1"/>
  <c r="F383" i="1"/>
  <c r="AI17" i="3"/>
  <c r="AI26" i="3"/>
  <c r="AI33" i="3"/>
  <c r="AI34" i="3"/>
  <c r="AI42" i="3"/>
  <c r="AI47" i="3"/>
  <c r="AI52" i="3"/>
  <c r="AI54" i="3"/>
  <c r="AI56" i="3"/>
  <c r="AI58" i="3"/>
  <c r="AI60" i="3"/>
  <c r="AI63" i="3"/>
  <c r="AI66" i="3"/>
  <c r="AI68" i="3"/>
  <c r="AI70" i="3"/>
  <c r="AI72" i="3"/>
  <c r="AI74" i="3"/>
  <c r="AI81" i="3"/>
  <c r="AI88" i="3"/>
  <c r="AI90" i="3"/>
  <c r="AI92" i="3"/>
  <c r="AI99" i="3"/>
  <c r="AI104" i="3"/>
  <c r="AI107" i="3"/>
  <c r="AI109" i="3"/>
  <c r="AI111" i="3"/>
  <c r="AI114" i="3"/>
  <c r="AI118" i="3"/>
  <c r="AI124" i="3"/>
  <c r="AI127" i="3"/>
  <c r="AI129" i="3"/>
  <c r="AI131" i="3"/>
  <c r="AI134" i="3"/>
  <c r="AI137" i="3"/>
  <c r="AI140" i="3"/>
  <c r="AI145" i="3"/>
  <c r="AI151" i="3"/>
  <c r="AI156" i="3"/>
  <c r="AI162" i="3"/>
  <c r="AI164" i="3"/>
  <c r="AI167" i="3"/>
  <c r="AI169" i="3"/>
  <c r="AI172" i="3"/>
  <c r="AI174" i="3"/>
  <c r="AI178" i="3"/>
  <c r="AI179" i="3"/>
  <c r="AI181" i="3"/>
  <c r="AI188" i="3"/>
  <c r="AI191" i="3"/>
  <c r="AI196" i="3"/>
  <c r="AI197" i="3"/>
  <c r="AI204" i="3"/>
  <c r="AI208" i="3"/>
  <c r="AI215" i="3"/>
  <c r="AI218" i="3"/>
  <c r="AI220" i="3"/>
  <c r="AI224" i="3"/>
  <c r="AI226" i="3"/>
  <c r="AI229" i="3"/>
  <c r="AI231" i="3"/>
  <c r="AI238" i="3"/>
  <c r="AI242" i="3"/>
  <c r="AI243" i="3"/>
  <c r="AI245" i="3"/>
  <c r="AI246" i="3"/>
  <c r="AI248" i="3"/>
  <c r="AI253" i="3"/>
  <c r="AI254" i="3"/>
  <c r="AI258" i="3"/>
  <c r="AI265" i="3"/>
  <c r="AI269" i="3"/>
  <c r="AI273" i="3"/>
  <c r="AI279" i="3"/>
  <c r="AI280" i="3"/>
  <c r="AI287" i="3"/>
  <c r="AI290" i="3"/>
  <c r="AI293" i="3"/>
  <c r="AI297" i="3"/>
  <c r="AI299" i="3"/>
  <c r="AI302" i="3"/>
  <c r="AI306" i="3"/>
  <c r="AI308" i="3"/>
  <c r="AI311" i="3"/>
  <c r="AI316" i="3"/>
  <c r="AI323" i="3"/>
  <c r="AI329" i="3"/>
  <c r="AI334" i="3"/>
  <c r="AI335" i="3"/>
  <c r="AI337" i="3"/>
  <c r="AI340" i="3"/>
  <c r="AI342" i="3"/>
  <c r="AI343" i="3"/>
  <c r="AI346" i="3"/>
  <c r="AI348" i="3"/>
  <c r="AI351" i="3"/>
  <c r="AI353" i="3"/>
  <c r="AI354" i="3"/>
  <c r="AI356" i="3"/>
  <c r="AI357" i="3"/>
  <c r="AI362" i="3"/>
  <c r="AI368" i="3"/>
  <c r="AI373" i="3"/>
  <c r="AI375" i="3"/>
  <c r="AI378" i="3"/>
  <c r="AI380" i="3"/>
  <c r="AI382" i="3"/>
  <c r="AI385" i="3"/>
  <c r="AI387" i="3"/>
  <c r="AI391" i="3"/>
  <c r="AI394" i="3"/>
  <c r="AI396" i="3"/>
  <c r="AI398" i="3"/>
  <c r="AI402" i="3"/>
  <c r="AI405" i="3"/>
  <c r="AI408" i="3"/>
  <c r="AI415" i="3"/>
  <c r="AI417" i="3"/>
  <c r="AI423" i="3"/>
  <c r="AI425" i="3"/>
  <c r="AI431" i="3"/>
  <c r="AI437" i="3"/>
  <c r="AI439" i="3"/>
  <c r="AI440" i="3"/>
  <c r="AI442" i="3"/>
  <c r="AI444" i="3"/>
  <c r="AI450" i="3"/>
  <c r="AI456" i="3"/>
  <c r="AI458" i="3"/>
  <c r="AI461" i="3"/>
  <c r="AI468" i="3"/>
  <c r="AI475" i="3"/>
  <c r="AI482" i="3"/>
  <c r="AI488" i="3"/>
  <c r="AI493" i="3"/>
  <c r="AI498" i="3"/>
  <c r="AI505" i="3"/>
  <c r="AI507" i="3"/>
  <c r="AI508" i="3"/>
  <c r="AI509" i="3"/>
  <c r="AI511" i="3"/>
  <c r="AI512" i="3"/>
  <c r="AI520" i="3"/>
  <c r="AI521" i="3"/>
  <c r="AI523" i="3"/>
  <c r="AI524" i="3"/>
  <c r="AI530" i="3"/>
  <c r="AI537" i="3"/>
  <c r="AI539" i="3"/>
  <c r="AI545" i="3"/>
  <c r="AI550" i="3"/>
  <c r="AI557" i="3"/>
  <c r="D70" i="1"/>
  <c r="E14" i="1"/>
  <c r="E13" i="1" s="1"/>
  <c r="E17" i="1"/>
  <c r="E19" i="1"/>
  <c r="E22" i="1"/>
  <c r="E25" i="1"/>
  <c r="E24" i="1" s="1"/>
  <c r="E29" i="1"/>
  <c r="E31" i="1"/>
  <c r="E34" i="1"/>
  <c r="E36" i="1"/>
  <c r="E40" i="1"/>
  <c r="E42" i="1"/>
  <c r="E45" i="1"/>
  <c r="E47" i="1"/>
  <c r="E50" i="1"/>
  <c r="E52" i="1"/>
  <c r="E55" i="1"/>
  <c r="E58" i="1"/>
  <c r="E61" i="1"/>
  <c r="E65" i="1"/>
  <c r="E70" i="1"/>
  <c r="E73" i="1"/>
  <c r="E72" i="1" s="1"/>
  <c r="E76" i="1"/>
  <c r="E78" i="1"/>
  <c r="E82" i="1"/>
  <c r="E84" i="1"/>
  <c r="E87" i="1"/>
  <c r="E91" i="1"/>
  <c r="E93" i="1"/>
  <c r="E96" i="1"/>
  <c r="E95" i="1" s="1"/>
  <c r="E101" i="1"/>
  <c r="E104" i="1"/>
  <c r="E106" i="1"/>
  <c r="E111" i="1"/>
  <c r="E113" i="1"/>
  <c r="E117" i="1"/>
  <c r="E116" i="1" s="1"/>
  <c r="E122" i="1"/>
  <c r="E124" i="1"/>
  <c r="E127" i="1"/>
  <c r="E129" i="1"/>
  <c r="E132" i="1"/>
  <c r="E134" i="1"/>
  <c r="E136" i="1"/>
  <c r="E138" i="1"/>
  <c r="E141" i="1"/>
  <c r="E143" i="1"/>
  <c r="E146" i="1"/>
  <c r="E148" i="1"/>
  <c r="E151" i="1"/>
  <c r="E150" i="1" s="1"/>
  <c r="E155" i="1"/>
  <c r="E158" i="1"/>
  <c r="E160" i="1"/>
  <c r="E162" i="1"/>
  <c r="E167" i="1"/>
  <c r="E166" i="1" s="1"/>
  <c r="E170" i="1"/>
  <c r="E172" i="1"/>
  <c r="E174" i="1"/>
  <c r="E177" i="1"/>
  <c r="E176" i="1" s="1"/>
  <c r="E185" i="1"/>
  <c r="E187" i="1"/>
  <c r="E189" i="1"/>
  <c r="E192" i="1"/>
  <c r="E191" i="1" s="1"/>
  <c r="E195" i="1"/>
  <c r="E198" i="1"/>
  <c r="E197" i="1" s="1"/>
  <c r="E202" i="1"/>
  <c r="E201" i="1" s="1"/>
  <c r="E200" i="1" s="1"/>
  <c r="E206" i="1"/>
  <c r="E205" i="1" s="1"/>
  <c r="E209" i="1"/>
  <c r="E208" i="1" s="1"/>
  <c r="E213" i="1"/>
  <c r="E212" i="1" s="1"/>
  <c r="E218" i="1"/>
  <c r="E217" i="1" s="1"/>
  <c r="E227" i="1"/>
  <c r="E226" i="1" s="1"/>
  <c r="E230" i="1"/>
  <c r="E229" i="1" s="1"/>
  <c r="E235" i="1"/>
  <c r="E234" i="1" s="1"/>
  <c r="E233" i="1" s="1"/>
  <c r="E239" i="1"/>
  <c r="E252" i="1"/>
  <c r="E254" i="1"/>
  <c r="E256" i="1"/>
  <c r="E258" i="1"/>
  <c r="E260" i="1"/>
  <c r="E263" i="1"/>
  <c r="E262" i="1" s="1"/>
  <c r="E266" i="1"/>
  <c r="E268" i="1"/>
  <c r="E270" i="1"/>
  <c r="E272" i="1"/>
  <c r="E274" i="1"/>
  <c r="E279" i="1"/>
  <c r="E281" i="1"/>
  <c r="E284" i="1"/>
  <c r="E286" i="1"/>
  <c r="E288" i="1"/>
  <c r="E291" i="1"/>
  <c r="E293" i="1"/>
  <c r="E297" i="1"/>
  <c r="E296" i="1" s="1"/>
  <c r="E300" i="1"/>
  <c r="E302" i="1"/>
  <c r="E304" i="1"/>
  <c r="E309" i="1"/>
  <c r="E308" i="1" s="1"/>
  <c r="E307" i="1" s="1"/>
  <c r="E313" i="1"/>
  <c r="E317" i="1"/>
  <c r="E319" i="1"/>
  <c r="E321" i="1"/>
  <c r="E323" i="1"/>
  <c r="E325" i="1"/>
  <c r="E332" i="1"/>
  <c r="E337" i="1"/>
  <c r="E343" i="1"/>
  <c r="E345" i="1"/>
  <c r="E348" i="1"/>
  <c r="E351" i="1"/>
  <c r="E354" i="1"/>
  <c r="E360" i="1"/>
  <c r="E362" i="1"/>
  <c r="E364" i="1"/>
  <c r="E368" i="1"/>
  <c r="E373" i="1"/>
  <c r="E376" i="1"/>
  <c r="E378" i="1"/>
  <c r="E380" i="1"/>
  <c r="E382" i="1"/>
  <c r="AH16" i="3"/>
  <c r="AH18" i="3"/>
  <c r="AH25" i="3"/>
  <c r="AH24" i="3" s="1"/>
  <c r="AH23" i="3" s="1"/>
  <c r="AH22" i="3" s="1"/>
  <c r="AH32" i="3"/>
  <c r="AH31" i="3" s="1"/>
  <c r="AH30" i="3" s="1"/>
  <c r="AH29" i="3" s="1"/>
  <c r="AH28" i="3" s="1"/>
  <c r="AH27" i="3" s="1"/>
  <c r="AH41" i="3"/>
  <c r="AH40" i="3" s="1"/>
  <c r="AH44" i="3"/>
  <c r="AH43" i="3" s="1"/>
  <c r="AH46" i="3"/>
  <c r="AH51" i="3"/>
  <c r="AH53" i="3"/>
  <c r="AH55" i="3"/>
  <c r="AH57" i="3"/>
  <c r="AH59" i="3"/>
  <c r="AH62" i="3"/>
  <c r="AH61" i="3" s="1"/>
  <c r="AH65" i="3"/>
  <c r="AH67" i="3"/>
  <c r="AH69" i="3"/>
  <c r="AH71" i="3"/>
  <c r="AH73" i="3"/>
  <c r="AH80" i="3"/>
  <c r="AH79" i="3" s="1"/>
  <c r="AH78" i="3" s="1"/>
  <c r="AH77" i="3" s="1"/>
  <c r="AH76" i="3" s="1"/>
  <c r="AH75" i="3" s="1"/>
  <c r="AH87" i="3"/>
  <c r="AH89" i="3"/>
  <c r="AH91" i="3"/>
  <c r="AH98" i="3"/>
  <c r="AH97" i="3" s="1"/>
  <c r="AH96" i="3" s="1"/>
  <c r="AH95" i="3" s="1"/>
  <c r="AH104" i="3"/>
  <c r="AH103" i="3" s="1"/>
  <c r="AH102" i="3" s="1"/>
  <c r="AH106" i="3"/>
  <c r="AH108" i="3"/>
  <c r="AH110" i="3"/>
  <c r="AH113" i="3"/>
  <c r="AH112" i="3" s="1"/>
  <c r="AH117" i="3"/>
  <c r="AH116" i="3" s="1"/>
  <c r="AH115" i="3" s="1"/>
  <c r="AH124" i="3"/>
  <c r="AH123" i="3" s="1"/>
  <c r="AH122" i="3" s="1"/>
  <c r="AH126" i="3"/>
  <c r="AH128" i="3"/>
  <c r="AH130" i="3"/>
  <c r="AH133" i="3"/>
  <c r="AH132" i="3" s="1"/>
  <c r="AH136" i="3"/>
  <c r="AH135" i="3" s="1"/>
  <c r="AH139" i="3"/>
  <c r="AH138" i="3" s="1"/>
  <c r="AH144" i="3"/>
  <c r="AH143" i="3" s="1"/>
  <c r="AH142" i="3" s="1"/>
  <c r="AH141" i="3" s="1"/>
  <c r="AH150" i="3"/>
  <c r="AH149" i="3" s="1"/>
  <c r="AH148" i="3" s="1"/>
  <c r="AH147" i="3" s="1"/>
  <c r="AH155" i="3"/>
  <c r="AH154" i="3" s="1"/>
  <c r="AH153" i="3" s="1"/>
  <c r="AH152" i="3" s="1"/>
  <c r="AH161" i="3"/>
  <c r="AH163" i="3"/>
  <c r="AH166" i="3"/>
  <c r="AH168" i="3"/>
  <c r="AH171" i="3"/>
  <c r="AH173" i="3"/>
  <c r="AH177" i="3"/>
  <c r="AH180" i="3"/>
  <c r="AH187" i="3"/>
  <c r="AH186" i="3" s="1"/>
  <c r="AH190" i="3"/>
  <c r="AH189" i="3" s="1"/>
  <c r="AH194" i="3"/>
  <c r="AH193" i="3" s="1"/>
  <c r="AH199" i="3"/>
  <c r="AH198" i="3" s="1"/>
  <c r="AH203" i="3"/>
  <c r="AH202" i="3" s="1"/>
  <c r="AH207" i="3"/>
  <c r="AH206" i="3" s="1"/>
  <c r="AH205" i="3" s="1"/>
  <c r="AH214" i="3"/>
  <c r="AH213" i="3" s="1"/>
  <c r="AH217" i="3"/>
  <c r="AH219" i="3"/>
  <c r="AH223" i="3"/>
  <c r="AH225" i="3"/>
  <c r="AH228" i="3"/>
  <c r="AH230" i="3"/>
  <c r="AH237" i="3"/>
  <c r="AH236" i="3" s="1"/>
  <c r="AH235" i="3" s="1"/>
  <c r="AH241" i="3"/>
  <c r="AH240" i="3" s="1"/>
  <c r="AH239" i="3" s="1"/>
  <c r="AH244" i="3"/>
  <c r="AH247" i="3"/>
  <c r="AH252" i="3"/>
  <c r="AH250" i="3" s="1"/>
  <c r="AH257" i="3"/>
  <c r="AH256" i="3" s="1"/>
  <c r="AH255" i="3" s="1"/>
  <c r="AH261" i="3"/>
  <c r="AH260" i="3" s="1"/>
  <c r="AH264" i="3"/>
  <c r="AH263" i="3" s="1"/>
  <c r="AH268" i="3"/>
  <c r="AH267" i="3" s="1"/>
  <c r="AH272" i="3"/>
  <c r="AH271" i="3" s="1"/>
  <c r="AH270" i="3" s="1"/>
  <c r="AH278" i="3"/>
  <c r="AH276" i="3" s="1"/>
  <c r="AH275" i="3" s="1"/>
  <c r="AH274" i="3" s="1"/>
  <c r="AH286" i="3"/>
  <c r="AH285" i="3" s="1"/>
  <c r="AH290" i="3"/>
  <c r="AH289" i="3" s="1"/>
  <c r="AH288" i="3" s="1"/>
  <c r="AH292" i="3"/>
  <c r="AH291" i="3" s="1"/>
  <c r="AH296" i="3"/>
  <c r="AH298" i="3"/>
  <c r="AH301" i="3"/>
  <c r="AH300" i="3" s="1"/>
  <c r="AH305" i="3"/>
  <c r="AH304" i="3" s="1"/>
  <c r="AH307" i="3"/>
  <c r="AH310" i="3"/>
  <c r="AH309" i="3" s="1"/>
  <c r="AH315" i="3"/>
  <c r="AH314" i="3" s="1"/>
  <c r="AH313" i="3" s="1"/>
  <c r="AH312" i="3" s="1"/>
  <c r="AH322" i="3"/>
  <c r="AH321" i="3" s="1"/>
  <c r="AH320" i="3" s="1"/>
  <c r="AH319" i="3" s="1"/>
  <c r="AH328" i="3"/>
  <c r="AH327" i="3" s="1"/>
  <c r="AH326" i="3" s="1"/>
  <c r="AH325" i="3" s="1"/>
  <c r="AH332" i="3"/>
  <c r="AH336" i="3"/>
  <c r="AH338" i="3"/>
  <c r="AH341" i="3"/>
  <c r="AH344" i="3"/>
  <c r="AH347" i="3"/>
  <c r="AH349" i="3"/>
  <c r="AH352" i="3"/>
  <c r="AH355" i="3"/>
  <c r="AH361" i="3"/>
  <c r="AH360" i="3" s="1"/>
  <c r="AH359" i="3" s="1"/>
  <c r="AH358" i="3" s="1"/>
  <c r="AH367" i="3"/>
  <c r="AH366" i="3" s="1"/>
  <c r="AH365" i="3" s="1"/>
  <c r="AH364" i="3" s="1"/>
  <c r="AH372" i="3"/>
  <c r="AH374" i="3"/>
  <c r="AH371" i="3" s="1"/>
  <c r="AH377" i="3"/>
  <c r="AH379" i="3"/>
  <c r="AH381" i="3"/>
  <c r="AH384" i="3"/>
  <c r="AH386" i="3"/>
  <c r="AH390" i="3"/>
  <c r="AH389" i="3" s="1"/>
  <c r="AH393" i="3"/>
  <c r="AH395" i="3"/>
  <c r="AH397" i="3"/>
  <c r="AH401" i="3"/>
  <c r="AH403" i="3"/>
  <c r="AH407" i="3"/>
  <c r="AH406" i="3" s="1"/>
  <c r="AH415" i="3"/>
  <c r="AH414" i="3" s="1"/>
  <c r="AH413" i="3" s="1"/>
  <c r="AH412" i="3" s="1"/>
  <c r="AH411" i="3" s="1"/>
  <c r="AH410" i="3" s="1"/>
  <c r="AH416" i="3"/>
  <c r="AH422" i="3"/>
  <c r="AH424" i="3"/>
  <c r="AH430" i="3"/>
  <c r="AH429" i="3" s="1"/>
  <c r="AH428" i="3" s="1"/>
  <c r="AH427" i="3" s="1"/>
  <c r="AH426" i="3" s="1"/>
  <c r="AH437" i="3"/>
  <c r="AH436" i="3" s="1"/>
  <c r="AH438" i="3"/>
  <c r="AH441" i="3"/>
  <c r="AH443" i="3"/>
  <c r="AH449" i="3"/>
  <c r="AH448" i="3" s="1"/>
  <c r="AH447" i="3" s="1"/>
  <c r="AH446" i="3" s="1"/>
  <c r="AH455" i="3"/>
  <c r="AH457" i="3"/>
  <c r="AH459" i="3"/>
  <c r="AH460" i="3"/>
  <c r="AH467" i="3"/>
  <c r="AH466" i="3" s="1"/>
  <c r="AH465" i="3" s="1"/>
  <c r="AH464" i="3" s="1"/>
  <c r="AH463" i="3" s="1"/>
  <c r="AH462" i="3" s="1"/>
  <c r="AH474" i="3"/>
  <c r="AH473" i="3" s="1"/>
  <c r="AH472" i="3" s="1"/>
  <c r="AH471" i="3" s="1"/>
  <c r="AH470" i="3" s="1"/>
  <c r="AH469" i="3" s="1"/>
  <c r="AH481" i="3"/>
  <c r="AH480" i="3" s="1"/>
  <c r="AH479" i="3" s="1"/>
  <c r="AH478" i="3" s="1"/>
  <c r="AH477" i="3" s="1"/>
  <c r="AH476" i="3" s="1"/>
  <c r="AH487" i="3"/>
  <c r="AH486" i="3" s="1"/>
  <c r="AH485" i="3" s="1"/>
  <c r="AH484" i="3" s="1"/>
  <c r="AH492" i="3"/>
  <c r="AH491" i="3" s="1"/>
  <c r="AH490" i="3" s="1"/>
  <c r="AH489" i="3" s="1"/>
  <c r="AH497" i="3"/>
  <c r="AH496" i="3" s="1"/>
  <c r="AH495" i="3" s="1"/>
  <c r="AH494" i="3" s="1"/>
  <c r="AH504" i="3"/>
  <c r="AH506" i="3"/>
  <c r="AH510" i="3"/>
  <c r="AH519" i="3"/>
  <c r="AH522" i="3"/>
  <c r="AH529" i="3"/>
  <c r="AH528" i="3" s="1"/>
  <c r="AH527" i="3" s="1"/>
  <c r="AH526" i="3" s="1"/>
  <c r="AH525" i="3" s="1"/>
  <c r="AH536" i="3"/>
  <c r="AH538" i="3"/>
  <c r="AH544" i="3"/>
  <c r="AH543" i="3" s="1"/>
  <c r="AH542" i="3" s="1"/>
  <c r="AH541" i="3" s="1"/>
  <c r="AH549" i="3"/>
  <c r="AH548" i="3" s="1"/>
  <c r="AH547" i="3" s="1"/>
  <c r="AH546" i="3" s="1"/>
  <c r="AH556" i="3"/>
  <c r="AH554" i="3" s="1"/>
  <c r="AH553" i="3" s="1"/>
  <c r="AH552" i="3" s="1"/>
  <c r="AH551" i="3" s="1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H25" i="3"/>
  <c r="H24" i="3" s="1"/>
  <c r="H23" i="3" s="1"/>
  <c r="H22" i="3" s="1"/>
  <c r="I25" i="3"/>
  <c r="I24" i="3" s="1"/>
  <c r="I23" i="3" s="1"/>
  <c r="I22" i="3" s="1"/>
  <c r="J25" i="3"/>
  <c r="J24" i="3" s="1"/>
  <c r="J23" i="3" s="1"/>
  <c r="J22" i="3" s="1"/>
  <c r="K25" i="3"/>
  <c r="K24" i="3" s="1"/>
  <c r="K23" i="3" s="1"/>
  <c r="K22" i="3" s="1"/>
  <c r="L25" i="3"/>
  <c r="L24" i="3" s="1"/>
  <c r="L23" i="3" s="1"/>
  <c r="L22" i="3" s="1"/>
  <c r="M25" i="3"/>
  <c r="M24" i="3" s="1"/>
  <c r="M23" i="3" s="1"/>
  <c r="M22" i="3" s="1"/>
  <c r="N25" i="3"/>
  <c r="N24" i="3" s="1"/>
  <c r="N23" i="3" s="1"/>
  <c r="N22" i="3" s="1"/>
  <c r="O25" i="3"/>
  <c r="O24" i="3" s="1"/>
  <c r="O23" i="3" s="1"/>
  <c r="O22" i="3" s="1"/>
  <c r="P25" i="3"/>
  <c r="P24" i="3" s="1"/>
  <c r="P23" i="3" s="1"/>
  <c r="P22" i="3" s="1"/>
  <c r="Q25" i="3"/>
  <c r="Q24" i="3" s="1"/>
  <c r="Q23" i="3" s="1"/>
  <c r="Q22" i="3" s="1"/>
  <c r="R25" i="3"/>
  <c r="R24" i="3" s="1"/>
  <c r="R23" i="3" s="1"/>
  <c r="R22" i="3" s="1"/>
  <c r="S25" i="3"/>
  <c r="S24" i="3" s="1"/>
  <c r="S23" i="3" s="1"/>
  <c r="S22" i="3" s="1"/>
  <c r="T25" i="3"/>
  <c r="T24" i="3" s="1"/>
  <c r="T23" i="3" s="1"/>
  <c r="T22" i="3" s="1"/>
  <c r="U25" i="3"/>
  <c r="U24" i="3" s="1"/>
  <c r="U23" i="3" s="1"/>
  <c r="U22" i="3" s="1"/>
  <c r="V25" i="3"/>
  <c r="V24" i="3" s="1"/>
  <c r="V23" i="3" s="1"/>
  <c r="V22" i="3" s="1"/>
  <c r="W25" i="3"/>
  <c r="W24" i="3" s="1"/>
  <c r="W23" i="3" s="1"/>
  <c r="W22" i="3" s="1"/>
  <c r="X25" i="3"/>
  <c r="X24" i="3" s="1"/>
  <c r="X23" i="3" s="1"/>
  <c r="X22" i="3" s="1"/>
  <c r="Y25" i="3"/>
  <c r="Y24" i="3" s="1"/>
  <c r="Y23" i="3" s="1"/>
  <c r="Y22" i="3" s="1"/>
  <c r="Z25" i="3"/>
  <c r="Z24" i="3" s="1"/>
  <c r="Z23" i="3" s="1"/>
  <c r="Z22" i="3" s="1"/>
  <c r="AA25" i="3"/>
  <c r="AA24" i="3" s="1"/>
  <c r="AA23" i="3" s="1"/>
  <c r="AA22" i="3" s="1"/>
  <c r="AB25" i="3"/>
  <c r="AB24" i="3" s="1"/>
  <c r="AB23" i="3" s="1"/>
  <c r="AB22" i="3" s="1"/>
  <c r="AC25" i="3"/>
  <c r="AC24" i="3" s="1"/>
  <c r="AC23" i="3" s="1"/>
  <c r="AC22" i="3" s="1"/>
  <c r="AD25" i="3"/>
  <c r="AD24" i="3" s="1"/>
  <c r="AD23" i="3" s="1"/>
  <c r="AD22" i="3" s="1"/>
  <c r="AE25" i="3"/>
  <c r="AE24" i="3" s="1"/>
  <c r="AE23" i="3" s="1"/>
  <c r="AE22" i="3" s="1"/>
  <c r="AF25" i="3"/>
  <c r="AF24" i="3" s="1"/>
  <c r="AF23" i="3" s="1"/>
  <c r="AF22" i="3" s="1"/>
  <c r="AG25" i="3"/>
  <c r="AG24" i="3" s="1"/>
  <c r="H32" i="3"/>
  <c r="H31" i="3" s="1"/>
  <c r="H30" i="3" s="1"/>
  <c r="H29" i="3" s="1"/>
  <c r="H28" i="3" s="1"/>
  <c r="H27" i="3" s="1"/>
  <c r="I32" i="3"/>
  <c r="I31" i="3" s="1"/>
  <c r="I30" i="3" s="1"/>
  <c r="I29" i="3" s="1"/>
  <c r="I28" i="3" s="1"/>
  <c r="I27" i="3" s="1"/>
  <c r="J32" i="3"/>
  <c r="J31" i="3" s="1"/>
  <c r="J30" i="3" s="1"/>
  <c r="J29" i="3" s="1"/>
  <c r="J28" i="3" s="1"/>
  <c r="J27" i="3" s="1"/>
  <c r="K32" i="3"/>
  <c r="K31" i="3" s="1"/>
  <c r="K30" i="3" s="1"/>
  <c r="K29" i="3" s="1"/>
  <c r="K28" i="3" s="1"/>
  <c r="K27" i="3" s="1"/>
  <c r="L32" i="3"/>
  <c r="L31" i="3" s="1"/>
  <c r="L30" i="3" s="1"/>
  <c r="L29" i="3" s="1"/>
  <c r="L28" i="3" s="1"/>
  <c r="L27" i="3" s="1"/>
  <c r="M32" i="3"/>
  <c r="M31" i="3" s="1"/>
  <c r="M30" i="3" s="1"/>
  <c r="M29" i="3" s="1"/>
  <c r="M28" i="3" s="1"/>
  <c r="M27" i="3" s="1"/>
  <c r="N32" i="3"/>
  <c r="N31" i="3" s="1"/>
  <c r="N30" i="3" s="1"/>
  <c r="N29" i="3" s="1"/>
  <c r="N28" i="3" s="1"/>
  <c r="N27" i="3" s="1"/>
  <c r="O32" i="3"/>
  <c r="O31" i="3" s="1"/>
  <c r="O30" i="3" s="1"/>
  <c r="O29" i="3" s="1"/>
  <c r="O28" i="3" s="1"/>
  <c r="O27" i="3" s="1"/>
  <c r="P32" i="3"/>
  <c r="P31" i="3" s="1"/>
  <c r="P30" i="3" s="1"/>
  <c r="P29" i="3" s="1"/>
  <c r="P28" i="3" s="1"/>
  <c r="P27" i="3" s="1"/>
  <c r="Q32" i="3"/>
  <c r="Q31" i="3" s="1"/>
  <c r="Q30" i="3" s="1"/>
  <c r="Q29" i="3" s="1"/>
  <c r="Q28" i="3" s="1"/>
  <c r="Q27" i="3" s="1"/>
  <c r="R32" i="3"/>
  <c r="R31" i="3" s="1"/>
  <c r="R30" i="3" s="1"/>
  <c r="R29" i="3" s="1"/>
  <c r="R28" i="3" s="1"/>
  <c r="R27" i="3" s="1"/>
  <c r="S32" i="3"/>
  <c r="S31" i="3" s="1"/>
  <c r="S30" i="3" s="1"/>
  <c r="S29" i="3" s="1"/>
  <c r="S28" i="3" s="1"/>
  <c r="S27" i="3" s="1"/>
  <c r="T32" i="3"/>
  <c r="T31" i="3" s="1"/>
  <c r="T30" i="3" s="1"/>
  <c r="T29" i="3" s="1"/>
  <c r="T28" i="3" s="1"/>
  <c r="T27" i="3" s="1"/>
  <c r="U32" i="3"/>
  <c r="U31" i="3" s="1"/>
  <c r="U30" i="3" s="1"/>
  <c r="U29" i="3" s="1"/>
  <c r="U28" i="3" s="1"/>
  <c r="U27" i="3" s="1"/>
  <c r="V32" i="3"/>
  <c r="V31" i="3" s="1"/>
  <c r="V30" i="3" s="1"/>
  <c r="V29" i="3" s="1"/>
  <c r="V28" i="3" s="1"/>
  <c r="V27" i="3" s="1"/>
  <c r="W32" i="3"/>
  <c r="W31" i="3" s="1"/>
  <c r="W30" i="3" s="1"/>
  <c r="W29" i="3" s="1"/>
  <c r="W28" i="3" s="1"/>
  <c r="W27" i="3" s="1"/>
  <c r="X32" i="3"/>
  <c r="X31" i="3" s="1"/>
  <c r="X30" i="3" s="1"/>
  <c r="X29" i="3" s="1"/>
  <c r="X28" i="3" s="1"/>
  <c r="X27" i="3" s="1"/>
  <c r="Y32" i="3"/>
  <c r="Y31" i="3" s="1"/>
  <c r="Y30" i="3" s="1"/>
  <c r="Y29" i="3" s="1"/>
  <c r="Y28" i="3" s="1"/>
  <c r="Y27" i="3" s="1"/>
  <c r="Z32" i="3"/>
  <c r="Z31" i="3" s="1"/>
  <c r="Z30" i="3" s="1"/>
  <c r="Z29" i="3" s="1"/>
  <c r="Z28" i="3" s="1"/>
  <c r="Z27" i="3" s="1"/>
  <c r="AA32" i="3"/>
  <c r="AA31" i="3" s="1"/>
  <c r="AA30" i="3" s="1"/>
  <c r="AA29" i="3" s="1"/>
  <c r="AA28" i="3" s="1"/>
  <c r="AA27" i="3" s="1"/>
  <c r="AB32" i="3"/>
  <c r="AB31" i="3" s="1"/>
  <c r="AB30" i="3" s="1"/>
  <c r="AB29" i="3" s="1"/>
  <c r="AB28" i="3" s="1"/>
  <c r="AB27" i="3" s="1"/>
  <c r="AC32" i="3"/>
  <c r="AC31" i="3" s="1"/>
  <c r="AC30" i="3" s="1"/>
  <c r="AC29" i="3" s="1"/>
  <c r="AC28" i="3" s="1"/>
  <c r="AC27" i="3" s="1"/>
  <c r="AD32" i="3"/>
  <c r="AD31" i="3" s="1"/>
  <c r="AD30" i="3" s="1"/>
  <c r="AD29" i="3" s="1"/>
  <c r="AD28" i="3" s="1"/>
  <c r="AD27" i="3" s="1"/>
  <c r="AE32" i="3"/>
  <c r="AE31" i="3" s="1"/>
  <c r="AE30" i="3" s="1"/>
  <c r="AE29" i="3" s="1"/>
  <c r="AE28" i="3" s="1"/>
  <c r="AE27" i="3" s="1"/>
  <c r="AF32" i="3"/>
  <c r="AF31" i="3" s="1"/>
  <c r="AF30" i="3" s="1"/>
  <c r="AF29" i="3" s="1"/>
  <c r="AF28" i="3" s="1"/>
  <c r="AF27" i="3" s="1"/>
  <c r="AG32" i="3"/>
  <c r="H41" i="3"/>
  <c r="H40" i="3" s="1"/>
  <c r="I41" i="3"/>
  <c r="I40" i="3" s="1"/>
  <c r="J41" i="3"/>
  <c r="J40" i="3" s="1"/>
  <c r="K41" i="3"/>
  <c r="K40" i="3" s="1"/>
  <c r="L41" i="3"/>
  <c r="L40" i="3" s="1"/>
  <c r="M41" i="3"/>
  <c r="M40" i="3" s="1"/>
  <c r="N41" i="3"/>
  <c r="N40" i="3" s="1"/>
  <c r="O41" i="3"/>
  <c r="O40" i="3" s="1"/>
  <c r="P41" i="3"/>
  <c r="P40" i="3" s="1"/>
  <c r="Q41" i="3"/>
  <c r="Q40" i="3" s="1"/>
  <c r="R41" i="3"/>
  <c r="R40" i="3" s="1"/>
  <c r="S41" i="3"/>
  <c r="S40" i="3" s="1"/>
  <c r="T41" i="3"/>
  <c r="T40" i="3" s="1"/>
  <c r="U41" i="3"/>
  <c r="U40" i="3" s="1"/>
  <c r="V41" i="3"/>
  <c r="V40" i="3" s="1"/>
  <c r="W41" i="3"/>
  <c r="W40" i="3" s="1"/>
  <c r="X41" i="3"/>
  <c r="X40" i="3" s="1"/>
  <c r="Y41" i="3"/>
  <c r="Y40" i="3" s="1"/>
  <c r="Z41" i="3"/>
  <c r="Z40" i="3" s="1"/>
  <c r="AA41" i="3"/>
  <c r="AA40" i="3" s="1"/>
  <c r="AB41" i="3"/>
  <c r="AB40" i="3" s="1"/>
  <c r="AC41" i="3"/>
  <c r="AC40" i="3" s="1"/>
  <c r="AD41" i="3"/>
  <c r="AD40" i="3" s="1"/>
  <c r="AE41" i="3"/>
  <c r="AE40" i="3" s="1"/>
  <c r="AF41" i="3"/>
  <c r="AF40" i="3" s="1"/>
  <c r="AG41" i="3"/>
  <c r="AG40" i="3" s="1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H62" i="3"/>
  <c r="H61" i="3" s="1"/>
  <c r="I62" i="3"/>
  <c r="I61" i="3" s="1"/>
  <c r="J62" i="3"/>
  <c r="J61" i="3" s="1"/>
  <c r="K62" i="3"/>
  <c r="K61" i="3" s="1"/>
  <c r="L62" i="3"/>
  <c r="L61" i="3" s="1"/>
  <c r="M62" i="3"/>
  <c r="M61" i="3" s="1"/>
  <c r="N62" i="3"/>
  <c r="N61" i="3" s="1"/>
  <c r="O62" i="3"/>
  <c r="O61" i="3" s="1"/>
  <c r="P62" i="3"/>
  <c r="P61" i="3" s="1"/>
  <c r="Q62" i="3"/>
  <c r="Q61" i="3" s="1"/>
  <c r="R62" i="3"/>
  <c r="R61" i="3" s="1"/>
  <c r="S62" i="3"/>
  <c r="S61" i="3" s="1"/>
  <c r="T62" i="3"/>
  <c r="T61" i="3" s="1"/>
  <c r="U62" i="3"/>
  <c r="U61" i="3" s="1"/>
  <c r="V62" i="3"/>
  <c r="V61" i="3" s="1"/>
  <c r="W62" i="3"/>
  <c r="W61" i="3" s="1"/>
  <c r="X62" i="3"/>
  <c r="X61" i="3" s="1"/>
  <c r="Y62" i="3"/>
  <c r="Y61" i="3" s="1"/>
  <c r="Z62" i="3"/>
  <c r="Z61" i="3" s="1"/>
  <c r="AA62" i="3"/>
  <c r="AA61" i="3" s="1"/>
  <c r="AB62" i="3"/>
  <c r="AB61" i="3" s="1"/>
  <c r="AC62" i="3"/>
  <c r="AC61" i="3" s="1"/>
  <c r="AD62" i="3"/>
  <c r="AD61" i="3" s="1"/>
  <c r="AE62" i="3"/>
  <c r="AE61" i="3" s="1"/>
  <c r="AF62" i="3"/>
  <c r="AF61" i="3" s="1"/>
  <c r="AG62" i="3"/>
  <c r="AG61" i="3" s="1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H80" i="3"/>
  <c r="H79" i="3" s="1"/>
  <c r="H78" i="3" s="1"/>
  <c r="H77" i="3" s="1"/>
  <c r="H76" i="3" s="1"/>
  <c r="H75" i="3" s="1"/>
  <c r="I80" i="3"/>
  <c r="I79" i="3" s="1"/>
  <c r="I78" i="3" s="1"/>
  <c r="I77" i="3" s="1"/>
  <c r="I76" i="3" s="1"/>
  <c r="I75" i="3" s="1"/>
  <c r="J80" i="3"/>
  <c r="J79" i="3" s="1"/>
  <c r="J78" i="3" s="1"/>
  <c r="J77" i="3" s="1"/>
  <c r="J76" i="3" s="1"/>
  <c r="J75" i="3" s="1"/>
  <c r="K80" i="3"/>
  <c r="K79" i="3" s="1"/>
  <c r="K78" i="3" s="1"/>
  <c r="K77" i="3" s="1"/>
  <c r="K76" i="3" s="1"/>
  <c r="K75" i="3" s="1"/>
  <c r="L80" i="3"/>
  <c r="L79" i="3" s="1"/>
  <c r="L78" i="3" s="1"/>
  <c r="L77" i="3" s="1"/>
  <c r="L76" i="3" s="1"/>
  <c r="L75" i="3" s="1"/>
  <c r="M80" i="3"/>
  <c r="M79" i="3" s="1"/>
  <c r="M78" i="3" s="1"/>
  <c r="M77" i="3" s="1"/>
  <c r="M76" i="3" s="1"/>
  <c r="M75" i="3" s="1"/>
  <c r="N80" i="3"/>
  <c r="N79" i="3" s="1"/>
  <c r="N78" i="3" s="1"/>
  <c r="N77" i="3" s="1"/>
  <c r="N76" i="3" s="1"/>
  <c r="N75" i="3" s="1"/>
  <c r="O80" i="3"/>
  <c r="O79" i="3" s="1"/>
  <c r="O78" i="3" s="1"/>
  <c r="O77" i="3" s="1"/>
  <c r="O76" i="3" s="1"/>
  <c r="O75" i="3" s="1"/>
  <c r="P80" i="3"/>
  <c r="P79" i="3" s="1"/>
  <c r="P78" i="3" s="1"/>
  <c r="P77" i="3" s="1"/>
  <c r="P76" i="3" s="1"/>
  <c r="P75" i="3" s="1"/>
  <c r="Q80" i="3"/>
  <c r="Q79" i="3" s="1"/>
  <c r="Q78" i="3" s="1"/>
  <c r="Q77" i="3" s="1"/>
  <c r="Q76" i="3" s="1"/>
  <c r="Q75" i="3" s="1"/>
  <c r="R80" i="3"/>
  <c r="R79" i="3" s="1"/>
  <c r="R78" i="3" s="1"/>
  <c r="R77" i="3" s="1"/>
  <c r="R76" i="3" s="1"/>
  <c r="R75" i="3" s="1"/>
  <c r="S80" i="3"/>
  <c r="S79" i="3" s="1"/>
  <c r="S78" i="3" s="1"/>
  <c r="S77" i="3" s="1"/>
  <c r="S76" i="3" s="1"/>
  <c r="S75" i="3" s="1"/>
  <c r="T80" i="3"/>
  <c r="T79" i="3" s="1"/>
  <c r="T78" i="3" s="1"/>
  <c r="T77" i="3" s="1"/>
  <c r="T76" i="3" s="1"/>
  <c r="T75" i="3" s="1"/>
  <c r="U80" i="3"/>
  <c r="U79" i="3" s="1"/>
  <c r="U78" i="3" s="1"/>
  <c r="U77" i="3" s="1"/>
  <c r="U76" i="3" s="1"/>
  <c r="U75" i="3" s="1"/>
  <c r="V80" i="3"/>
  <c r="V79" i="3" s="1"/>
  <c r="V78" i="3" s="1"/>
  <c r="V77" i="3" s="1"/>
  <c r="V76" i="3" s="1"/>
  <c r="V75" i="3" s="1"/>
  <c r="W80" i="3"/>
  <c r="W79" i="3" s="1"/>
  <c r="W78" i="3" s="1"/>
  <c r="W77" i="3" s="1"/>
  <c r="W76" i="3" s="1"/>
  <c r="W75" i="3" s="1"/>
  <c r="X80" i="3"/>
  <c r="X79" i="3" s="1"/>
  <c r="X78" i="3" s="1"/>
  <c r="X77" i="3" s="1"/>
  <c r="X76" i="3" s="1"/>
  <c r="X75" i="3" s="1"/>
  <c r="Y80" i="3"/>
  <c r="Y79" i="3" s="1"/>
  <c r="Y78" i="3" s="1"/>
  <c r="Y77" i="3" s="1"/>
  <c r="Y76" i="3" s="1"/>
  <c r="Y75" i="3" s="1"/>
  <c r="Z80" i="3"/>
  <c r="Z79" i="3" s="1"/>
  <c r="Z78" i="3" s="1"/>
  <c r="Z77" i="3" s="1"/>
  <c r="Z76" i="3" s="1"/>
  <c r="Z75" i="3" s="1"/>
  <c r="AA80" i="3"/>
  <c r="AA79" i="3" s="1"/>
  <c r="AA78" i="3" s="1"/>
  <c r="AA77" i="3" s="1"/>
  <c r="AA76" i="3" s="1"/>
  <c r="AA75" i="3" s="1"/>
  <c r="AB80" i="3"/>
  <c r="AB79" i="3" s="1"/>
  <c r="AB78" i="3" s="1"/>
  <c r="AB77" i="3" s="1"/>
  <c r="AB76" i="3" s="1"/>
  <c r="AB75" i="3" s="1"/>
  <c r="AC80" i="3"/>
  <c r="AC79" i="3" s="1"/>
  <c r="AC78" i="3" s="1"/>
  <c r="AC77" i="3" s="1"/>
  <c r="AC76" i="3" s="1"/>
  <c r="AC75" i="3" s="1"/>
  <c r="AD80" i="3"/>
  <c r="AD79" i="3" s="1"/>
  <c r="AD78" i="3" s="1"/>
  <c r="AD77" i="3" s="1"/>
  <c r="AD76" i="3" s="1"/>
  <c r="AD75" i="3" s="1"/>
  <c r="AE80" i="3"/>
  <c r="AE79" i="3" s="1"/>
  <c r="AE78" i="3" s="1"/>
  <c r="AE77" i="3" s="1"/>
  <c r="AE76" i="3" s="1"/>
  <c r="AE75" i="3" s="1"/>
  <c r="AF80" i="3"/>
  <c r="AF79" i="3" s="1"/>
  <c r="AF78" i="3" s="1"/>
  <c r="AF77" i="3" s="1"/>
  <c r="AF76" i="3" s="1"/>
  <c r="AF75" i="3" s="1"/>
  <c r="AG80" i="3"/>
  <c r="AG79" i="3" s="1"/>
  <c r="AG78" i="3" s="1"/>
  <c r="AG77" i="3" s="1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H98" i="3"/>
  <c r="H97" i="3" s="1"/>
  <c r="H96" i="3" s="1"/>
  <c r="H95" i="3" s="1"/>
  <c r="I98" i="3"/>
  <c r="I97" i="3" s="1"/>
  <c r="I96" i="3" s="1"/>
  <c r="I95" i="3" s="1"/>
  <c r="J98" i="3"/>
  <c r="J97" i="3" s="1"/>
  <c r="J96" i="3" s="1"/>
  <c r="J95" i="3" s="1"/>
  <c r="K98" i="3"/>
  <c r="K97" i="3" s="1"/>
  <c r="K96" i="3" s="1"/>
  <c r="K95" i="3" s="1"/>
  <c r="L98" i="3"/>
  <c r="L97" i="3" s="1"/>
  <c r="L96" i="3" s="1"/>
  <c r="L95" i="3" s="1"/>
  <c r="M98" i="3"/>
  <c r="M97" i="3" s="1"/>
  <c r="M96" i="3" s="1"/>
  <c r="M95" i="3" s="1"/>
  <c r="N98" i="3"/>
  <c r="N97" i="3" s="1"/>
  <c r="N96" i="3" s="1"/>
  <c r="N95" i="3" s="1"/>
  <c r="O98" i="3"/>
  <c r="O97" i="3" s="1"/>
  <c r="O96" i="3" s="1"/>
  <c r="O95" i="3" s="1"/>
  <c r="P98" i="3"/>
  <c r="P97" i="3" s="1"/>
  <c r="P96" i="3" s="1"/>
  <c r="P95" i="3" s="1"/>
  <c r="Q98" i="3"/>
  <c r="Q97" i="3" s="1"/>
  <c r="Q96" i="3" s="1"/>
  <c r="Q95" i="3" s="1"/>
  <c r="R98" i="3"/>
  <c r="R97" i="3" s="1"/>
  <c r="R96" i="3" s="1"/>
  <c r="R95" i="3" s="1"/>
  <c r="S98" i="3"/>
  <c r="S97" i="3" s="1"/>
  <c r="S96" i="3" s="1"/>
  <c r="S95" i="3" s="1"/>
  <c r="T98" i="3"/>
  <c r="T97" i="3" s="1"/>
  <c r="T96" i="3" s="1"/>
  <c r="T95" i="3" s="1"/>
  <c r="U98" i="3"/>
  <c r="U97" i="3" s="1"/>
  <c r="U96" i="3" s="1"/>
  <c r="U95" i="3" s="1"/>
  <c r="V98" i="3"/>
  <c r="V97" i="3" s="1"/>
  <c r="V96" i="3" s="1"/>
  <c r="V95" i="3" s="1"/>
  <c r="W98" i="3"/>
  <c r="W97" i="3" s="1"/>
  <c r="W96" i="3" s="1"/>
  <c r="W95" i="3" s="1"/>
  <c r="X98" i="3"/>
  <c r="X97" i="3" s="1"/>
  <c r="X96" i="3" s="1"/>
  <c r="X95" i="3" s="1"/>
  <c r="Y98" i="3"/>
  <c r="Y97" i="3" s="1"/>
  <c r="Y96" i="3" s="1"/>
  <c r="Y95" i="3" s="1"/>
  <c r="Z98" i="3"/>
  <c r="Z97" i="3" s="1"/>
  <c r="Z96" i="3" s="1"/>
  <c r="Z95" i="3" s="1"/>
  <c r="AA98" i="3"/>
  <c r="AA97" i="3" s="1"/>
  <c r="AA96" i="3" s="1"/>
  <c r="AA95" i="3" s="1"/>
  <c r="AB98" i="3"/>
  <c r="AB97" i="3" s="1"/>
  <c r="AB96" i="3" s="1"/>
  <c r="AB95" i="3" s="1"/>
  <c r="AC98" i="3"/>
  <c r="AC97" i="3" s="1"/>
  <c r="AC96" i="3" s="1"/>
  <c r="AC95" i="3" s="1"/>
  <c r="AD98" i="3"/>
  <c r="AD97" i="3" s="1"/>
  <c r="AD96" i="3" s="1"/>
  <c r="AD95" i="3" s="1"/>
  <c r="AE98" i="3"/>
  <c r="AE97" i="3" s="1"/>
  <c r="AE96" i="3" s="1"/>
  <c r="AE95" i="3" s="1"/>
  <c r="AF98" i="3"/>
  <c r="AF97" i="3" s="1"/>
  <c r="AF96" i="3" s="1"/>
  <c r="AF95" i="3" s="1"/>
  <c r="AG98" i="3"/>
  <c r="AG97" i="3" s="1"/>
  <c r="AG96" i="3" s="1"/>
  <c r="AG95" i="3" s="1"/>
  <c r="H103" i="3"/>
  <c r="H102" i="3" s="1"/>
  <c r="I103" i="3"/>
  <c r="I102" i="3" s="1"/>
  <c r="L103" i="3"/>
  <c r="L102" i="3" s="1"/>
  <c r="M103" i="3"/>
  <c r="M102" i="3" s="1"/>
  <c r="P103" i="3"/>
  <c r="P102" i="3" s="1"/>
  <c r="Q103" i="3"/>
  <c r="Q102" i="3" s="1"/>
  <c r="T103" i="3"/>
  <c r="T102" i="3" s="1"/>
  <c r="U103" i="3"/>
  <c r="U102" i="3" s="1"/>
  <c r="X103" i="3"/>
  <c r="X102" i="3" s="1"/>
  <c r="Y103" i="3"/>
  <c r="Y102" i="3" s="1"/>
  <c r="AB103" i="3"/>
  <c r="AB102" i="3" s="1"/>
  <c r="AC103" i="3"/>
  <c r="AC102" i="3" s="1"/>
  <c r="AF103" i="3"/>
  <c r="AF102" i="3" s="1"/>
  <c r="AG103" i="3"/>
  <c r="AG102" i="3" s="1"/>
  <c r="J103" i="3"/>
  <c r="J102" i="3" s="1"/>
  <c r="K103" i="3"/>
  <c r="K102" i="3" s="1"/>
  <c r="N103" i="3"/>
  <c r="N102" i="3" s="1"/>
  <c r="O103" i="3"/>
  <c r="O102" i="3" s="1"/>
  <c r="R103" i="3"/>
  <c r="R102" i="3" s="1"/>
  <c r="S103" i="3"/>
  <c r="S102" i="3" s="1"/>
  <c r="V103" i="3"/>
  <c r="V102" i="3" s="1"/>
  <c r="W103" i="3"/>
  <c r="W102" i="3" s="1"/>
  <c r="Z103" i="3"/>
  <c r="Z102" i="3" s="1"/>
  <c r="AA103" i="3"/>
  <c r="AA102" i="3" s="1"/>
  <c r="AD103" i="3"/>
  <c r="AD102" i="3" s="1"/>
  <c r="AE103" i="3"/>
  <c r="AE102" i="3" s="1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H113" i="3"/>
  <c r="H112" i="3" s="1"/>
  <c r="I113" i="3"/>
  <c r="I112" i="3" s="1"/>
  <c r="J113" i="3"/>
  <c r="J112" i="3" s="1"/>
  <c r="K113" i="3"/>
  <c r="K112" i="3" s="1"/>
  <c r="L113" i="3"/>
  <c r="L112" i="3" s="1"/>
  <c r="M113" i="3"/>
  <c r="M112" i="3" s="1"/>
  <c r="N113" i="3"/>
  <c r="N112" i="3" s="1"/>
  <c r="O113" i="3"/>
  <c r="O112" i="3" s="1"/>
  <c r="P113" i="3"/>
  <c r="P112" i="3" s="1"/>
  <c r="Q113" i="3"/>
  <c r="Q112" i="3" s="1"/>
  <c r="R113" i="3"/>
  <c r="R112" i="3" s="1"/>
  <c r="S113" i="3"/>
  <c r="S112" i="3" s="1"/>
  <c r="T113" i="3"/>
  <c r="T112" i="3" s="1"/>
  <c r="U113" i="3"/>
  <c r="U112" i="3" s="1"/>
  <c r="V113" i="3"/>
  <c r="V112" i="3" s="1"/>
  <c r="W113" i="3"/>
  <c r="W112" i="3" s="1"/>
  <c r="X113" i="3"/>
  <c r="X112" i="3" s="1"/>
  <c r="Y113" i="3"/>
  <c r="Y112" i="3" s="1"/>
  <c r="Z113" i="3"/>
  <c r="Z112" i="3" s="1"/>
  <c r="AA113" i="3"/>
  <c r="AA112" i="3" s="1"/>
  <c r="AB113" i="3"/>
  <c r="AB112" i="3" s="1"/>
  <c r="AC113" i="3"/>
  <c r="AC112" i="3" s="1"/>
  <c r="AD113" i="3"/>
  <c r="AD112" i="3" s="1"/>
  <c r="AE113" i="3"/>
  <c r="AE112" i="3" s="1"/>
  <c r="AF113" i="3"/>
  <c r="AF112" i="3" s="1"/>
  <c r="AG113" i="3"/>
  <c r="H117" i="3"/>
  <c r="H116" i="3" s="1"/>
  <c r="H115" i="3" s="1"/>
  <c r="I117" i="3"/>
  <c r="I116" i="3" s="1"/>
  <c r="I115" i="3" s="1"/>
  <c r="J117" i="3"/>
  <c r="J116" i="3" s="1"/>
  <c r="J115" i="3" s="1"/>
  <c r="K117" i="3"/>
  <c r="K116" i="3" s="1"/>
  <c r="K115" i="3" s="1"/>
  <c r="L117" i="3"/>
  <c r="L116" i="3" s="1"/>
  <c r="L115" i="3" s="1"/>
  <c r="M117" i="3"/>
  <c r="M116" i="3" s="1"/>
  <c r="M115" i="3" s="1"/>
  <c r="N117" i="3"/>
  <c r="N116" i="3" s="1"/>
  <c r="N115" i="3" s="1"/>
  <c r="O117" i="3"/>
  <c r="O116" i="3" s="1"/>
  <c r="O115" i="3" s="1"/>
  <c r="P117" i="3"/>
  <c r="P116" i="3" s="1"/>
  <c r="P115" i="3" s="1"/>
  <c r="Q117" i="3"/>
  <c r="Q116" i="3" s="1"/>
  <c r="Q115" i="3" s="1"/>
  <c r="R117" i="3"/>
  <c r="R116" i="3" s="1"/>
  <c r="R115" i="3" s="1"/>
  <c r="S117" i="3"/>
  <c r="S116" i="3" s="1"/>
  <c r="S115" i="3" s="1"/>
  <c r="T117" i="3"/>
  <c r="T116" i="3" s="1"/>
  <c r="T115" i="3" s="1"/>
  <c r="U117" i="3"/>
  <c r="U116" i="3" s="1"/>
  <c r="U115" i="3" s="1"/>
  <c r="V117" i="3"/>
  <c r="V116" i="3" s="1"/>
  <c r="V115" i="3" s="1"/>
  <c r="W117" i="3"/>
  <c r="W116" i="3" s="1"/>
  <c r="W115" i="3" s="1"/>
  <c r="X117" i="3"/>
  <c r="X116" i="3" s="1"/>
  <c r="X115" i="3" s="1"/>
  <c r="Y117" i="3"/>
  <c r="Y116" i="3" s="1"/>
  <c r="Y115" i="3" s="1"/>
  <c r="Z117" i="3"/>
  <c r="Z116" i="3" s="1"/>
  <c r="Z115" i="3" s="1"/>
  <c r="AA117" i="3"/>
  <c r="AA116" i="3" s="1"/>
  <c r="AA115" i="3" s="1"/>
  <c r="AB117" i="3"/>
  <c r="AB116" i="3" s="1"/>
  <c r="AB115" i="3" s="1"/>
  <c r="AC117" i="3"/>
  <c r="AC116" i="3" s="1"/>
  <c r="AC115" i="3" s="1"/>
  <c r="AD117" i="3"/>
  <c r="AD116" i="3" s="1"/>
  <c r="AD115" i="3" s="1"/>
  <c r="AE117" i="3"/>
  <c r="AE116" i="3" s="1"/>
  <c r="AE115" i="3" s="1"/>
  <c r="AF117" i="3"/>
  <c r="AF116" i="3" s="1"/>
  <c r="AF115" i="3" s="1"/>
  <c r="AG117" i="3"/>
  <c r="AG116" i="3" s="1"/>
  <c r="AG115" i="3" s="1"/>
  <c r="J123" i="3"/>
  <c r="J122" i="3" s="1"/>
  <c r="K123" i="3"/>
  <c r="K122" i="3" s="1"/>
  <c r="N123" i="3"/>
  <c r="N122" i="3" s="1"/>
  <c r="O123" i="3"/>
  <c r="O122" i="3" s="1"/>
  <c r="R123" i="3"/>
  <c r="R122" i="3" s="1"/>
  <c r="S123" i="3"/>
  <c r="S122" i="3" s="1"/>
  <c r="V123" i="3"/>
  <c r="V122" i="3" s="1"/>
  <c r="W123" i="3"/>
  <c r="W122" i="3" s="1"/>
  <c r="Z123" i="3"/>
  <c r="Z122" i="3" s="1"/>
  <c r="AA123" i="3"/>
  <c r="AA122" i="3" s="1"/>
  <c r="AD123" i="3"/>
  <c r="AD122" i="3" s="1"/>
  <c r="AE123" i="3"/>
  <c r="AE122" i="3" s="1"/>
  <c r="H123" i="3"/>
  <c r="H122" i="3" s="1"/>
  <c r="I123" i="3"/>
  <c r="I122" i="3" s="1"/>
  <c r="L123" i="3"/>
  <c r="L122" i="3" s="1"/>
  <c r="M123" i="3"/>
  <c r="M122" i="3" s="1"/>
  <c r="P123" i="3"/>
  <c r="P122" i="3" s="1"/>
  <c r="Q123" i="3"/>
  <c r="Q122" i="3" s="1"/>
  <c r="T123" i="3"/>
  <c r="T122" i="3" s="1"/>
  <c r="U123" i="3"/>
  <c r="U122" i="3" s="1"/>
  <c r="X123" i="3"/>
  <c r="X122" i="3" s="1"/>
  <c r="Y123" i="3"/>
  <c r="Y122" i="3" s="1"/>
  <c r="AB123" i="3"/>
  <c r="AB122" i="3" s="1"/>
  <c r="AC123" i="3"/>
  <c r="AC122" i="3" s="1"/>
  <c r="AF123" i="3"/>
  <c r="AF122" i="3" s="1"/>
  <c r="AG123" i="3"/>
  <c r="AG122" i="3" s="1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H128" i="3"/>
  <c r="I128" i="3"/>
  <c r="J128" i="3"/>
  <c r="K128" i="3"/>
  <c r="K125" i="3" s="1"/>
  <c r="L128" i="3"/>
  <c r="M128" i="3"/>
  <c r="N128" i="3"/>
  <c r="O128" i="3"/>
  <c r="O125" i="3" s="1"/>
  <c r="P128" i="3"/>
  <c r="Q128" i="3"/>
  <c r="R128" i="3"/>
  <c r="S128" i="3"/>
  <c r="S125" i="3" s="1"/>
  <c r="T128" i="3"/>
  <c r="U128" i="3"/>
  <c r="V128" i="3"/>
  <c r="W128" i="3"/>
  <c r="W125" i="3" s="1"/>
  <c r="X128" i="3"/>
  <c r="Y128" i="3"/>
  <c r="Z128" i="3"/>
  <c r="AA128" i="3"/>
  <c r="AA125" i="3" s="1"/>
  <c r="AB128" i="3"/>
  <c r="AC128" i="3"/>
  <c r="AD128" i="3"/>
  <c r="AE128" i="3"/>
  <c r="AE125" i="3" s="1"/>
  <c r="AF128" i="3"/>
  <c r="AG128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H133" i="3"/>
  <c r="H132" i="3" s="1"/>
  <c r="I133" i="3"/>
  <c r="I132" i="3" s="1"/>
  <c r="J133" i="3"/>
  <c r="J132" i="3" s="1"/>
  <c r="K133" i="3"/>
  <c r="K132" i="3" s="1"/>
  <c r="L133" i="3"/>
  <c r="L132" i="3" s="1"/>
  <c r="M133" i="3"/>
  <c r="M132" i="3" s="1"/>
  <c r="N133" i="3"/>
  <c r="N132" i="3" s="1"/>
  <c r="O133" i="3"/>
  <c r="O132" i="3" s="1"/>
  <c r="P133" i="3"/>
  <c r="P132" i="3" s="1"/>
  <c r="Q133" i="3"/>
  <c r="Q132" i="3" s="1"/>
  <c r="R133" i="3"/>
  <c r="R132" i="3" s="1"/>
  <c r="S133" i="3"/>
  <c r="S132" i="3" s="1"/>
  <c r="T133" i="3"/>
  <c r="T132" i="3" s="1"/>
  <c r="U133" i="3"/>
  <c r="U132" i="3" s="1"/>
  <c r="V133" i="3"/>
  <c r="V132" i="3" s="1"/>
  <c r="W133" i="3"/>
  <c r="W132" i="3" s="1"/>
  <c r="X133" i="3"/>
  <c r="X132" i="3" s="1"/>
  <c r="Y133" i="3"/>
  <c r="Y132" i="3" s="1"/>
  <c r="Z133" i="3"/>
  <c r="Z132" i="3" s="1"/>
  <c r="AA133" i="3"/>
  <c r="AA132" i="3" s="1"/>
  <c r="AB133" i="3"/>
  <c r="AB132" i="3" s="1"/>
  <c r="AC133" i="3"/>
  <c r="AC132" i="3" s="1"/>
  <c r="AD133" i="3"/>
  <c r="AD132" i="3" s="1"/>
  <c r="AE133" i="3"/>
  <c r="AE132" i="3" s="1"/>
  <c r="AF133" i="3"/>
  <c r="AF132" i="3" s="1"/>
  <c r="AG133" i="3"/>
  <c r="AG132" i="3" s="1"/>
  <c r="H136" i="3"/>
  <c r="H135" i="3" s="1"/>
  <c r="I136" i="3"/>
  <c r="I135" i="3" s="1"/>
  <c r="J136" i="3"/>
  <c r="J135" i="3" s="1"/>
  <c r="K136" i="3"/>
  <c r="K135" i="3" s="1"/>
  <c r="L136" i="3"/>
  <c r="L135" i="3" s="1"/>
  <c r="M136" i="3"/>
  <c r="M135" i="3" s="1"/>
  <c r="N136" i="3"/>
  <c r="N135" i="3" s="1"/>
  <c r="O136" i="3"/>
  <c r="O135" i="3" s="1"/>
  <c r="P136" i="3"/>
  <c r="P135" i="3" s="1"/>
  <c r="Q136" i="3"/>
  <c r="Q135" i="3" s="1"/>
  <c r="R136" i="3"/>
  <c r="R135" i="3" s="1"/>
  <c r="S136" i="3"/>
  <c r="S135" i="3" s="1"/>
  <c r="T136" i="3"/>
  <c r="T135" i="3" s="1"/>
  <c r="U136" i="3"/>
  <c r="U135" i="3" s="1"/>
  <c r="V136" i="3"/>
  <c r="V135" i="3" s="1"/>
  <c r="W136" i="3"/>
  <c r="W135" i="3" s="1"/>
  <c r="X136" i="3"/>
  <c r="X135" i="3" s="1"/>
  <c r="Y136" i="3"/>
  <c r="Y135" i="3" s="1"/>
  <c r="Z136" i="3"/>
  <c r="Z135" i="3" s="1"/>
  <c r="AA136" i="3"/>
  <c r="AA135" i="3" s="1"/>
  <c r="AB136" i="3"/>
  <c r="AB135" i="3" s="1"/>
  <c r="AC136" i="3"/>
  <c r="AC135" i="3" s="1"/>
  <c r="AD136" i="3"/>
  <c r="AD135" i="3" s="1"/>
  <c r="AE136" i="3"/>
  <c r="AE135" i="3" s="1"/>
  <c r="AF136" i="3"/>
  <c r="AF135" i="3" s="1"/>
  <c r="AG136" i="3"/>
  <c r="AG135" i="3" s="1"/>
  <c r="H139" i="3"/>
  <c r="H138" i="3" s="1"/>
  <c r="I139" i="3"/>
  <c r="I138" i="3" s="1"/>
  <c r="J139" i="3"/>
  <c r="J138" i="3" s="1"/>
  <c r="K139" i="3"/>
  <c r="K138" i="3" s="1"/>
  <c r="L139" i="3"/>
  <c r="L138" i="3" s="1"/>
  <c r="M139" i="3"/>
  <c r="M138" i="3" s="1"/>
  <c r="N139" i="3"/>
  <c r="N138" i="3" s="1"/>
  <c r="O139" i="3"/>
  <c r="O138" i="3" s="1"/>
  <c r="P139" i="3"/>
  <c r="P138" i="3" s="1"/>
  <c r="Q139" i="3"/>
  <c r="Q138" i="3" s="1"/>
  <c r="R139" i="3"/>
  <c r="R138" i="3" s="1"/>
  <c r="S139" i="3"/>
  <c r="S138" i="3" s="1"/>
  <c r="T139" i="3"/>
  <c r="T138" i="3" s="1"/>
  <c r="U139" i="3"/>
  <c r="U138" i="3" s="1"/>
  <c r="V139" i="3"/>
  <c r="V138" i="3" s="1"/>
  <c r="W139" i="3"/>
  <c r="W138" i="3" s="1"/>
  <c r="X139" i="3"/>
  <c r="X138" i="3" s="1"/>
  <c r="Y139" i="3"/>
  <c r="Y138" i="3" s="1"/>
  <c r="Z139" i="3"/>
  <c r="Z138" i="3" s="1"/>
  <c r="AA139" i="3"/>
  <c r="AA138" i="3" s="1"/>
  <c r="AB139" i="3"/>
  <c r="AB138" i="3" s="1"/>
  <c r="AC139" i="3"/>
  <c r="AC138" i="3" s="1"/>
  <c r="AD139" i="3"/>
  <c r="AD138" i="3" s="1"/>
  <c r="AE139" i="3"/>
  <c r="AE138" i="3" s="1"/>
  <c r="AF139" i="3"/>
  <c r="AF138" i="3" s="1"/>
  <c r="AG139" i="3"/>
  <c r="AG138" i="3" s="1"/>
  <c r="H144" i="3"/>
  <c r="H143" i="3" s="1"/>
  <c r="H142" i="3" s="1"/>
  <c r="H141" i="3" s="1"/>
  <c r="I144" i="3"/>
  <c r="I143" i="3" s="1"/>
  <c r="I142" i="3" s="1"/>
  <c r="I141" i="3" s="1"/>
  <c r="J144" i="3"/>
  <c r="J143" i="3" s="1"/>
  <c r="J142" i="3" s="1"/>
  <c r="J141" i="3" s="1"/>
  <c r="K144" i="3"/>
  <c r="K143" i="3" s="1"/>
  <c r="K142" i="3" s="1"/>
  <c r="K141" i="3" s="1"/>
  <c r="L144" i="3"/>
  <c r="L143" i="3" s="1"/>
  <c r="L142" i="3" s="1"/>
  <c r="L141" i="3" s="1"/>
  <c r="M144" i="3"/>
  <c r="M143" i="3" s="1"/>
  <c r="M142" i="3" s="1"/>
  <c r="M141" i="3" s="1"/>
  <c r="N144" i="3"/>
  <c r="N143" i="3" s="1"/>
  <c r="N142" i="3" s="1"/>
  <c r="N141" i="3" s="1"/>
  <c r="O144" i="3"/>
  <c r="O143" i="3" s="1"/>
  <c r="O142" i="3" s="1"/>
  <c r="O141" i="3" s="1"/>
  <c r="P144" i="3"/>
  <c r="P143" i="3" s="1"/>
  <c r="P142" i="3" s="1"/>
  <c r="P141" i="3" s="1"/>
  <c r="Q144" i="3"/>
  <c r="Q143" i="3" s="1"/>
  <c r="Q142" i="3" s="1"/>
  <c r="Q141" i="3" s="1"/>
  <c r="R144" i="3"/>
  <c r="R143" i="3" s="1"/>
  <c r="R142" i="3" s="1"/>
  <c r="R141" i="3" s="1"/>
  <c r="S144" i="3"/>
  <c r="S143" i="3" s="1"/>
  <c r="S142" i="3" s="1"/>
  <c r="S141" i="3" s="1"/>
  <c r="T144" i="3"/>
  <c r="T143" i="3" s="1"/>
  <c r="T142" i="3" s="1"/>
  <c r="T141" i="3" s="1"/>
  <c r="U144" i="3"/>
  <c r="U143" i="3" s="1"/>
  <c r="U142" i="3" s="1"/>
  <c r="U141" i="3" s="1"/>
  <c r="V144" i="3"/>
  <c r="V143" i="3" s="1"/>
  <c r="V142" i="3" s="1"/>
  <c r="V141" i="3" s="1"/>
  <c r="W144" i="3"/>
  <c r="W143" i="3" s="1"/>
  <c r="W142" i="3" s="1"/>
  <c r="W141" i="3" s="1"/>
  <c r="X144" i="3"/>
  <c r="X143" i="3" s="1"/>
  <c r="X142" i="3" s="1"/>
  <c r="X141" i="3" s="1"/>
  <c r="Y144" i="3"/>
  <c r="Y143" i="3" s="1"/>
  <c r="Y142" i="3" s="1"/>
  <c r="Y141" i="3" s="1"/>
  <c r="Z144" i="3"/>
  <c r="Z143" i="3" s="1"/>
  <c r="Z142" i="3" s="1"/>
  <c r="Z141" i="3" s="1"/>
  <c r="AA144" i="3"/>
  <c r="AA143" i="3" s="1"/>
  <c r="AA142" i="3" s="1"/>
  <c r="AA141" i="3" s="1"/>
  <c r="AB144" i="3"/>
  <c r="AB143" i="3" s="1"/>
  <c r="AB142" i="3" s="1"/>
  <c r="AB141" i="3" s="1"/>
  <c r="AC144" i="3"/>
  <c r="AC143" i="3" s="1"/>
  <c r="AC142" i="3" s="1"/>
  <c r="AC141" i="3" s="1"/>
  <c r="AD144" i="3"/>
  <c r="AD143" i="3" s="1"/>
  <c r="AD142" i="3" s="1"/>
  <c r="AD141" i="3" s="1"/>
  <c r="AE144" i="3"/>
  <c r="AE143" i="3" s="1"/>
  <c r="AE142" i="3" s="1"/>
  <c r="AE141" i="3" s="1"/>
  <c r="AF144" i="3"/>
  <c r="AF143" i="3" s="1"/>
  <c r="AF142" i="3" s="1"/>
  <c r="AF141" i="3" s="1"/>
  <c r="AG144" i="3"/>
  <c r="AG143" i="3" s="1"/>
  <c r="AG142" i="3" s="1"/>
  <c r="AG141" i="3" s="1"/>
  <c r="H150" i="3"/>
  <c r="H149" i="3" s="1"/>
  <c r="H148" i="3" s="1"/>
  <c r="H147" i="3" s="1"/>
  <c r="I150" i="3"/>
  <c r="I149" i="3" s="1"/>
  <c r="I148" i="3" s="1"/>
  <c r="I147" i="3" s="1"/>
  <c r="J150" i="3"/>
  <c r="J149" i="3" s="1"/>
  <c r="J148" i="3" s="1"/>
  <c r="J147" i="3" s="1"/>
  <c r="K150" i="3"/>
  <c r="K149" i="3" s="1"/>
  <c r="K148" i="3" s="1"/>
  <c r="K147" i="3" s="1"/>
  <c r="L150" i="3"/>
  <c r="L149" i="3" s="1"/>
  <c r="L148" i="3" s="1"/>
  <c r="L147" i="3" s="1"/>
  <c r="M150" i="3"/>
  <c r="M149" i="3" s="1"/>
  <c r="M148" i="3" s="1"/>
  <c r="M147" i="3" s="1"/>
  <c r="N150" i="3"/>
  <c r="N149" i="3" s="1"/>
  <c r="N148" i="3" s="1"/>
  <c r="N147" i="3" s="1"/>
  <c r="O150" i="3"/>
  <c r="O149" i="3" s="1"/>
  <c r="O148" i="3" s="1"/>
  <c r="O147" i="3" s="1"/>
  <c r="P150" i="3"/>
  <c r="P149" i="3" s="1"/>
  <c r="P148" i="3" s="1"/>
  <c r="P147" i="3" s="1"/>
  <c r="Q150" i="3"/>
  <c r="Q149" i="3" s="1"/>
  <c r="Q148" i="3" s="1"/>
  <c r="Q147" i="3" s="1"/>
  <c r="R150" i="3"/>
  <c r="R149" i="3" s="1"/>
  <c r="R148" i="3" s="1"/>
  <c r="R147" i="3" s="1"/>
  <c r="S150" i="3"/>
  <c r="S149" i="3" s="1"/>
  <c r="S148" i="3" s="1"/>
  <c r="S147" i="3" s="1"/>
  <c r="T150" i="3"/>
  <c r="T149" i="3" s="1"/>
  <c r="T148" i="3" s="1"/>
  <c r="T147" i="3" s="1"/>
  <c r="U150" i="3"/>
  <c r="U149" i="3" s="1"/>
  <c r="U148" i="3" s="1"/>
  <c r="U147" i="3" s="1"/>
  <c r="V150" i="3"/>
  <c r="V149" i="3" s="1"/>
  <c r="V148" i="3" s="1"/>
  <c r="V147" i="3" s="1"/>
  <c r="W150" i="3"/>
  <c r="W149" i="3" s="1"/>
  <c r="W148" i="3" s="1"/>
  <c r="W147" i="3" s="1"/>
  <c r="X150" i="3"/>
  <c r="X149" i="3" s="1"/>
  <c r="X148" i="3" s="1"/>
  <c r="X147" i="3" s="1"/>
  <c r="Y150" i="3"/>
  <c r="Y149" i="3" s="1"/>
  <c r="Y148" i="3" s="1"/>
  <c r="Y147" i="3" s="1"/>
  <c r="Z150" i="3"/>
  <c r="Z149" i="3" s="1"/>
  <c r="Z148" i="3" s="1"/>
  <c r="Z147" i="3" s="1"/>
  <c r="AA150" i="3"/>
  <c r="AA149" i="3" s="1"/>
  <c r="AA148" i="3" s="1"/>
  <c r="AA147" i="3" s="1"/>
  <c r="AB150" i="3"/>
  <c r="AB149" i="3" s="1"/>
  <c r="AB148" i="3" s="1"/>
  <c r="AB147" i="3" s="1"/>
  <c r="AC150" i="3"/>
  <c r="AC149" i="3" s="1"/>
  <c r="AC148" i="3" s="1"/>
  <c r="AC147" i="3" s="1"/>
  <c r="AD150" i="3"/>
  <c r="AD149" i="3" s="1"/>
  <c r="AD148" i="3" s="1"/>
  <c r="AD147" i="3" s="1"/>
  <c r="AE150" i="3"/>
  <c r="AE149" i="3" s="1"/>
  <c r="AE148" i="3" s="1"/>
  <c r="AE147" i="3" s="1"/>
  <c r="AF150" i="3"/>
  <c r="AF149" i="3" s="1"/>
  <c r="AF148" i="3" s="1"/>
  <c r="AF147" i="3" s="1"/>
  <c r="AG150" i="3"/>
  <c r="H155" i="3"/>
  <c r="H154" i="3" s="1"/>
  <c r="H153" i="3" s="1"/>
  <c r="H152" i="3" s="1"/>
  <c r="I155" i="3"/>
  <c r="I154" i="3" s="1"/>
  <c r="I153" i="3" s="1"/>
  <c r="I152" i="3" s="1"/>
  <c r="J155" i="3"/>
  <c r="J154" i="3" s="1"/>
  <c r="J153" i="3" s="1"/>
  <c r="J152" i="3" s="1"/>
  <c r="K155" i="3"/>
  <c r="K154" i="3" s="1"/>
  <c r="K153" i="3" s="1"/>
  <c r="K152" i="3" s="1"/>
  <c r="L155" i="3"/>
  <c r="L154" i="3" s="1"/>
  <c r="L153" i="3" s="1"/>
  <c r="L152" i="3" s="1"/>
  <c r="M155" i="3"/>
  <c r="M154" i="3" s="1"/>
  <c r="M153" i="3" s="1"/>
  <c r="M152" i="3" s="1"/>
  <c r="N155" i="3"/>
  <c r="N154" i="3" s="1"/>
  <c r="N153" i="3" s="1"/>
  <c r="N152" i="3" s="1"/>
  <c r="O155" i="3"/>
  <c r="O154" i="3" s="1"/>
  <c r="O153" i="3" s="1"/>
  <c r="O152" i="3" s="1"/>
  <c r="P155" i="3"/>
  <c r="P154" i="3" s="1"/>
  <c r="P153" i="3" s="1"/>
  <c r="P152" i="3" s="1"/>
  <c r="Q155" i="3"/>
  <c r="Q154" i="3" s="1"/>
  <c r="Q153" i="3" s="1"/>
  <c r="Q152" i="3" s="1"/>
  <c r="R155" i="3"/>
  <c r="R154" i="3" s="1"/>
  <c r="R153" i="3" s="1"/>
  <c r="R152" i="3" s="1"/>
  <c r="S155" i="3"/>
  <c r="S154" i="3" s="1"/>
  <c r="S153" i="3" s="1"/>
  <c r="S152" i="3" s="1"/>
  <c r="T155" i="3"/>
  <c r="T154" i="3" s="1"/>
  <c r="T153" i="3" s="1"/>
  <c r="T152" i="3" s="1"/>
  <c r="U155" i="3"/>
  <c r="U154" i="3" s="1"/>
  <c r="U153" i="3" s="1"/>
  <c r="U152" i="3" s="1"/>
  <c r="V155" i="3"/>
  <c r="V154" i="3" s="1"/>
  <c r="V153" i="3" s="1"/>
  <c r="V152" i="3" s="1"/>
  <c r="W155" i="3"/>
  <c r="W154" i="3" s="1"/>
  <c r="W153" i="3" s="1"/>
  <c r="W152" i="3" s="1"/>
  <c r="X155" i="3"/>
  <c r="X154" i="3" s="1"/>
  <c r="X153" i="3" s="1"/>
  <c r="X152" i="3" s="1"/>
  <c r="Y155" i="3"/>
  <c r="Y154" i="3" s="1"/>
  <c r="Y153" i="3" s="1"/>
  <c r="Y152" i="3" s="1"/>
  <c r="Z155" i="3"/>
  <c r="Z154" i="3" s="1"/>
  <c r="Z153" i="3" s="1"/>
  <c r="Z152" i="3" s="1"/>
  <c r="AA155" i="3"/>
  <c r="AA154" i="3" s="1"/>
  <c r="AA153" i="3" s="1"/>
  <c r="AA152" i="3" s="1"/>
  <c r="AB155" i="3"/>
  <c r="AB154" i="3" s="1"/>
  <c r="AB153" i="3" s="1"/>
  <c r="AB152" i="3" s="1"/>
  <c r="AC155" i="3"/>
  <c r="AC154" i="3" s="1"/>
  <c r="AC153" i="3" s="1"/>
  <c r="AC152" i="3" s="1"/>
  <c r="AD155" i="3"/>
  <c r="AD154" i="3" s="1"/>
  <c r="AD153" i="3" s="1"/>
  <c r="AD152" i="3" s="1"/>
  <c r="AE155" i="3"/>
  <c r="AE154" i="3" s="1"/>
  <c r="AE153" i="3" s="1"/>
  <c r="AE152" i="3" s="1"/>
  <c r="AF155" i="3"/>
  <c r="AF154" i="3" s="1"/>
  <c r="AF153" i="3" s="1"/>
  <c r="AF152" i="3" s="1"/>
  <c r="AG155" i="3"/>
  <c r="AG154" i="3" s="1"/>
  <c r="AG153" i="3" s="1"/>
  <c r="AG152" i="3" s="1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H163" i="3"/>
  <c r="I163" i="3"/>
  <c r="I160" i="3" s="1"/>
  <c r="J163" i="3"/>
  <c r="K163" i="3"/>
  <c r="L163" i="3"/>
  <c r="M163" i="3"/>
  <c r="M160" i="3" s="1"/>
  <c r="N163" i="3"/>
  <c r="O163" i="3"/>
  <c r="P163" i="3"/>
  <c r="Q163" i="3"/>
  <c r="Q160" i="3" s="1"/>
  <c r="R163" i="3"/>
  <c r="S163" i="3"/>
  <c r="T163" i="3"/>
  <c r="U163" i="3"/>
  <c r="U160" i="3" s="1"/>
  <c r="V163" i="3"/>
  <c r="W163" i="3"/>
  <c r="X163" i="3"/>
  <c r="Y163" i="3"/>
  <c r="Y160" i="3" s="1"/>
  <c r="Z163" i="3"/>
  <c r="AA163" i="3"/>
  <c r="AB163" i="3"/>
  <c r="AC163" i="3"/>
  <c r="AC160" i="3" s="1"/>
  <c r="AD163" i="3"/>
  <c r="AE163" i="3"/>
  <c r="AF163" i="3"/>
  <c r="AG163" i="3"/>
  <c r="AG160" i="3" s="1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H173" i="3"/>
  <c r="I173" i="3"/>
  <c r="I170" i="3" s="1"/>
  <c r="J173" i="3"/>
  <c r="K173" i="3"/>
  <c r="L173" i="3"/>
  <c r="M173" i="3"/>
  <c r="M170" i="3" s="1"/>
  <c r="N173" i="3"/>
  <c r="O173" i="3"/>
  <c r="P173" i="3"/>
  <c r="Q173" i="3"/>
  <c r="Q170" i="3" s="1"/>
  <c r="R173" i="3"/>
  <c r="S173" i="3"/>
  <c r="T173" i="3"/>
  <c r="U173" i="3"/>
  <c r="U170" i="3" s="1"/>
  <c r="V173" i="3"/>
  <c r="W173" i="3"/>
  <c r="X173" i="3"/>
  <c r="Y173" i="3"/>
  <c r="Y170" i="3" s="1"/>
  <c r="Z173" i="3"/>
  <c r="AA173" i="3"/>
  <c r="AB173" i="3"/>
  <c r="AC173" i="3"/>
  <c r="AC170" i="3" s="1"/>
  <c r="AD173" i="3"/>
  <c r="AE173" i="3"/>
  <c r="AF173" i="3"/>
  <c r="AG173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H180" i="3"/>
  <c r="I180" i="3"/>
  <c r="I176" i="3" s="1"/>
  <c r="I175" i="3" s="1"/>
  <c r="J180" i="3"/>
  <c r="K180" i="3"/>
  <c r="L180" i="3"/>
  <c r="M180" i="3"/>
  <c r="M176" i="3" s="1"/>
  <c r="M175" i="3" s="1"/>
  <c r="N180" i="3"/>
  <c r="O180" i="3"/>
  <c r="P180" i="3"/>
  <c r="Q180" i="3"/>
  <c r="Q176" i="3" s="1"/>
  <c r="Q175" i="3" s="1"/>
  <c r="R180" i="3"/>
  <c r="S180" i="3"/>
  <c r="T180" i="3"/>
  <c r="U180" i="3"/>
  <c r="U176" i="3" s="1"/>
  <c r="U175" i="3" s="1"/>
  <c r="V180" i="3"/>
  <c r="W180" i="3"/>
  <c r="X180" i="3"/>
  <c r="Y180" i="3"/>
  <c r="Y176" i="3" s="1"/>
  <c r="Y175" i="3" s="1"/>
  <c r="Z180" i="3"/>
  <c r="AA180" i="3"/>
  <c r="AB180" i="3"/>
  <c r="AC180" i="3"/>
  <c r="AC176" i="3" s="1"/>
  <c r="AC175" i="3" s="1"/>
  <c r="AD180" i="3"/>
  <c r="AE180" i="3"/>
  <c r="AF180" i="3"/>
  <c r="AG180" i="3"/>
  <c r="H187" i="3"/>
  <c r="H186" i="3" s="1"/>
  <c r="I187" i="3"/>
  <c r="I186" i="3" s="1"/>
  <c r="J187" i="3"/>
  <c r="J186" i="3" s="1"/>
  <c r="K187" i="3"/>
  <c r="K186" i="3" s="1"/>
  <c r="L187" i="3"/>
  <c r="L186" i="3" s="1"/>
  <c r="M187" i="3"/>
  <c r="M186" i="3" s="1"/>
  <c r="N187" i="3"/>
  <c r="N186" i="3" s="1"/>
  <c r="O187" i="3"/>
  <c r="O186" i="3" s="1"/>
  <c r="P187" i="3"/>
  <c r="P186" i="3" s="1"/>
  <c r="Q187" i="3"/>
  <c r="Q186" i="3" s="1"/>
  <c r="R187" i="3"/>
  <c r="R186" i="3" s="1"/>
  <c r="S187" i="3"/>
  <c r="S186" i="3" s="1"/>
  <c r="T187" i="3"/>
  <c r="T186" i="3" s="1"/>
  <c r="U187" i="3"/>
  <c r="U186" i="3" s="1"/>
  <c r="V187" i="3"/>
  <c r="V186" i="3" s="1"/>
  <c r="W187" i="3"/>
  <c r="W186" i="3" s="1"/>
  <c r="X187" i="3"/>
  <c r="X186" i="3" s="1"/>
  <c r="Y187" i="3"/>
  <c r="Y186" i="3" s="1"/>
  <c r="Z187" i="3"/>
  <c r="Z186" i="3" s="1"/>
  <c r="AA187" i="3"/>
  <c r="AA186" i="3" s="1"/>
  <c r="AB187" i="3"/>
  <c r="AB186" i="3" s="1"/>
  <c r="AC187" i="3"/>
  <c r="AC186" i="3" s="1"/>
  <c r="AD187" i="3"/>
  <c r="AD186" i="3" s="1"/>
  <c r="AE187" i="3"/>
  <c r="AE186" i="3" s="1"/>
  <c r="AF187" i="3"/>
  <c r="AF186" i="3" s="1"/>
  <c r="AG187" i="3"/>
  <c r="H190" i="3"/>
  <c r="H189" i="3" s="1"/>
  <c r="I190" i="3"/>
  <c r="I189" i="3" s="1"/>
  <c r="J190" i="3"/>
  <c r="J189" i="3" s="1"/>
  <c r="K190" i="3"/>
  <c r="K189" i="3" s="1"/>
  <c r="L190" i="3"/>
  <c r="L189" i="3" s="1"/>
  <c r="M190" i="3"/>
  <c r="M189" i="3" s="1"/>
  <c r="N190" i="3"/>
  <c r="N189" i="3" s="1"/>
  <c r="O190" i="3"/>
  <c r="O189" i="3" s="1"/>
  <c r="P190" i="3"/>
  <c r="P189" i="3" s="1"/>
  <c r="Q190" i="3"/>
  <c r="Q189" i="3" s="1"/>
  <c r="R190" i="3"/>
  <c r="R189" i="3" s="1"/>
  <c r="S190" i="3"/>
  <c r="S189" i="3" s="1"/>
  <c r="T190" i="3"/>
  <c r="T189" i="3" s="1"/>
  <c r="U190" i="3"/>
  <c r="U189" i="3" s="1"/>
  <c r="V190" i="3"/>
  <c r="V189" i="3" s="1"/>
  <c r="W190" i="3"/>
  <c r="W189" i="3" s="1"/>
  <c r="X190" i="3"/>
  <c r="X189" i="3" s="1"/>
  <c r="Y190" i="3"/>
  <c r="Y189" i="3" s="1"/>
  <c r="Z190" i="3"/>
  <c r="Z189" i="3" s="1"/>
  <c r="AA190" i="3"/>
  <c r="AA189" i="3" s="1"/>
  <c r="AB190" i="3"/>
  <c r="AB189" i="3" s="1"/>
  <c r="AC190" i="3"/>
  <c r="AC189" i="3" s="1"/>
  <c r="AD190" i="3"/>
  <c r="AD189" i="3" s="1"/>
  <c r="AE190" i="3"/>
  <c r="AE189" i="3" s="1"/>
  <c r="AF190" i="3"/>
  <c r="AF189" i="3" s="1"/>
  <c r="AG190" i="3"/>
  <c r="AG189" i="3" s="1"/>
  <c r="H194" i="3"/>
  <c r="H193" i="3" s="1"/>
  <c r="I194" i="3"/>
  <c r="I193" i="3" s="1"/>
  <c r="J194" i="3"/>
  <c r="J193" i="3" s="1"/>
  <c r="K194" i="3"/>
  <c r="K193" i="3" s="1"/>
  <c r="L194" i="3"/>
  <c r="L193" i="3" s="1"/>
  <c r="M194" i="3"/>
  <c r="M193" i="3" s="1"/>
  <c r="N194" i="3"/>
  <c r="N193" i="3" s="1"/>
  <c r="O194" i="3"/>
  <c r="O193" i="3" s="1"/>
  <c r="P194" i="3"/>
  <c r="P193" i="3" s="1"/>
  <c r="Q194" i="3"/>
  <c r="Q193" i="3" s="1"/>
  <c r="R194" i="3"/>
  <c r="R193" i="3" s="1"/>
  <c r="S194" i="3"/>
  <c r="S193" i="3" s="1"/>
  <c r="T194" i="3"/>
  <c r="T193" i="3" s="1"/>
  <c r="U194" i="3"/>
  <c r="U193" i="3" s="1"/>
  <c r="V194" i="3"/>
  <c r="V193" i="3" s="1"/>
  <c r="W194" i="3"/>
  <c r="W193" i="3" s="1"/>
  <c r="X194" i="3"/>
  <c r="X193" i="3" s="1"/>
  <c r="Y194" i="3"/>
  <c r="Y193" i="3" s="1"/>
  <c r="Z194" i="3"/>
  <c r="Z193" i="3" s="1"/>
  <c r="AA194" i="3"/>
  <c r="AA193" i="3" s="1"/>
  <c r="AB194" i="3"/>
  <c r="AB193" i="3" s="1"/>
  <c r="AC194" i="3"/>
  <c r="AC193" i="3" s="1"/>
  <c r="AD194" i="3"/>
  <c r="AD193" i="3" s="1"/>
  <c r="AE194" i="3"/>
  <c r="AE193" i="3" s="1"/>
  <c r="AF194" i="3"/>
  <c r="AF193" i="3" s="1"/>
  <c r="AG194" i="3"/>
  <c r="AG193" i="3" s="1"/>
  <c r="H199" i="3"/>
  <c r="H198" i="3" s="1"/>
  <c r="I199" i="3"/>
  <c r="I198" i="3" s="1"/>
  <c r="J199" i="3"/>
  <c r="J198" i="3" s="1"/>
  <c r="K199" i="3"/>
  <c r="K198" i="3" s="1"/>
  <c r="L199" i="3"/>
  <c r="L198" i="3" s="1"/>
  <c r="M199" i="3"/>
  <c r="M198" i="3" s="1"/>
  <c r="N199" i="3"/>
  <c r="N198" i="3" s="1"/>
  <c r="O199" i="3"/>
  <c r="O198" i="3" s="1"/>
  <c r="P199" i="3"/>
  <c r="P198" i="3" s="1"/>
  <c r="Q199" i="3"/>
  <c r="Q198" i="3" s="1"/>
  <c r="R199" i="3"/>
  <c r="R198" i="3" s="1"/>
  <c r="S199" i="3"/>
  <c r="S198" i="3" s="1"/>
  <c r="T199" i="3"/>
  <c r="T198" i="3" s="1"/>
  <c r="U199" i="3"/>
  <c r="U198" i="3" s="1"/>
  <c r="V199" i="3"/>
  <c r="V198" i="3" s="1"/>
  <c r="W199" i="3"/>
  <c r="W198" i="3" s="1"/>
  <c r="X199" i="3"/>
  <c r="X198" i="3" s="1"/>
  <c r="Y199" i="3"/>
  <c r="Y198" i="3" s="1"/>
  <c r="Z199" i="3"/>
  <c r="Z198" i="3" s="1"/>
  <c r="AA199" i="3"/>
  <c r="AA198" i="3" s="1"/>
  <c r="AB199" i="3"/>
  <c r="AB198" i="3" s="1"/>
  <c r="AC199" i="3"/>
  <c r="AC198" i="3" s="1"/>
  <c r="AD199" i="3"/>
  <c r="AD198" i="3" s="1"/>
  <c r="AE199" i="3"/>
  <c r="AE198" i="3" s="1"/>
  <c r="AF199" i="3"/>
  <c r="AF198" i="3" s="1"/>
  <c r="AG199" i="3"/>
  <c r="AG198" i="3" s="1"/>
  <c r="H203" i="3"/>
  <c r="H202" i="3" s="1"/>
  <c r="I203" i="3"/>
  <c r="I202" i="3" s="1"/>
  <c r="J203" i="3"/>
  <c r="J202" i="3" s="1"/>
  <c r="K203" i="3"/>
  <c r="K202" i="3" s="1"/>
  <c r="L203" i="3"/>
  <c r="L202" i="3" s="1"/>
  <c r="M203" i="3"/>
  <c r="M202" i="3" s="1"/>
  <c r="N203" i="3"/>
  <c r="N202" i="3" s="1"/>
  <c r="O203" i="3"/>
  <c r="O202" i="3" s="1"/>
  <c r="P203" i="3"/>
  <c r="P202" i="3" s="1"/>
  <c r="Q203" i="3"/>
  <c r="Q202" i="3" s="1"/>
  <c r="R203" i="3"/>
  <c r="R202" i="3" s="1"/>
  <c r="S203" i="3"/>
  <c r="S202" i="3" s="1"/>
  <c r="T203" i="3"/>
  <c r="T202" i="3" s="1"/>
  <c r="U203" i="3"/>
  <c r="U202" i="3" s="1"/>
  <c r="V203" i="3"/>
  <c r="V202" i="3" s="1"/>
  <c r="W203" i="3"/>
  <c r="W202" i="3" s="1"/>
  <c r="X203" i="3"/>
  <c r="X202" i="3" s="1"/>
  <c r="Y203" i="3"/>
  <c r="Y202" i="3" s="1"/>
  <c r="Z203" i="3"/>
  <c r="Z202" i="3" s="1"/>
  <c r="AA203" i="3"/>
  <c r="AA202" i="3" s="1"/>
  <c r="AB203" i="3"/>
  <c r="AB202" i="3" s="1"/>
  <c r="AC203" i="3"/>
  <c r="AC202" i="3" s="1"/>
  <c r="AD203" i="3"/>
  <c r="AD202" i="3" s="1"/>
  <c r="AE203" i="3"/>
  <c r="AE202" i="3" s="1"/>
  <c r="AF203" i="3"/>
  <c r="AF202" i="3" s="1"/>
  <c r="AG203" i="3"/>
  <c r="AG202" i="3" s="1"/>
  <c r="H207" i="3"/>
  <c r="H206" i="3" s="1"/>
  <c r="H205" i="3" s="1"/>
  <c r="I207" i="3"/>
  <c r="I206" i="3" s="1"/>
  <c r="I205" i="3" s="1"/>
  <c r="J207" i="3"/>
  <c r="J206" i="3" s="1"/>
  <c r="J205" i="3" s="1"/>
  <c r="K207" i="3"/>
  <c r="K206" i="3" s="1"/>
  <c r="K205" i="3" s="1"/>
  <c r="L207" i="3"/>
  <c r="L206" i="3" s="1"/>
  <c r="L205" i="3" s="1"/>
  <c r="M207" i="3"/>
  <c r="M206" i="3" s="1"/>
  <c r="M205" i="3" s="1"/>
  <c r="N207" i="3"/>
  <c r="N206" i="3" s="1"/>
  <c r="N205" i="3" s="1"/>
  <c r="O207" i="3"/>
  <c r="O206" i="3" s="1"/>
  <c r="O205" i="3" s="1"/>
  <c r="P207" i="3"/>
  <c r="P206" i="3" s="1"/>
  <c r="P205" i="3" s="1"/>
  <c r="Q207" i="3"/>
  <c r="Q206" i="3" s="1"/>
  <c r="Q205" i="3" s="1"/>
  <c r="R207" i="3"/>
  <c r="R206" i="3" s="1"/>
  <c r="R205" i="3" s="1"/>
  <c r="S207" i="3"/>
  <c r="S206" i="3" s="1"/>
  <c r="S205" i="3" s="1"/>
  <c r="T207" i="3"/>
  <c r="T206" i="3" s="1"/>
  <c r="T205" i="3" s="1"/>
  <c r="U207" i="3"/>
  <c r="U206" i="3" s="1"/>
  <c r="U205" i="3" s="1"/>
  <c r="V207" i="3"/>
  <c r="V206" i="3" s="1"/>
  <c r="V205" i="3" s="1"/>
  <c r="W207" i="3"/>
  <c r="W206" i="3" s="1"/>
  <c r="W205" i="3" s="1"/>
  <c r="X207" i="3"/>
  <c r="X206" i="3" s="1"/>
  <c r="X205" i="3" s="1"/>
  <c r="Y207" i="3"/>
  <c r="Y206" i="3" s="1"/>
  <c r="Y205" i="3" s="1"/>
  <c r="Z207" i="3"/>
  <c r="Z206" i="3" s="1"/>
  <c r="Z205" i="3" s="1"/>
  <c r="AA207" i="3"/>
  <c r="AA206" i="3" s="1"/>
  <c r="AA205" i="3" s="1"/>
  <c r="AB207" i="3"/>
  <c r="AB206" i="3" s="1"/>
  <c r="AB205" i="3" s="1"/>
  <c r="AC207" i="3"/>
  <c r="AC206" i="3" s="1"/>
  <c r="AC205" i="3" s="1"/>
  <c r="AD207" i="3"/>
  <c r="AD206" i="3" s="1"/>
  <c r="AD205" i="3" s="1"/>
  <c r="AE207" i="3"/>
  <c r="AE206" i="3" s="1"/>
  <c r="AE205" i="3" s="1"/>
  <c r="AF207" i="3"/>
  <c r="AF206" i="3" s="1"/>
  <c r="AF205" i="3" s="1"/>
  <c r="AG207" i="3"/>
  <c r="AG206" i="3" s="1"/>
  <c r="H214" i="3"/>
  <c r="H213" i="3" s="1"/>
  <c r="I214" i="3"/>
  <c r="I213" i="3" s="1"/>
  <c r="J214" i="3"/>
  <c r="J213" i="3" s="1"/>
  <c r="K214" i="3"/>
  <c r="K213" i="3" s="1"/>
  <c r="L214" i="3"/>
  <c r="L213" i="3" s="1"/>
  <c r="M214" i="3"/>
  <c r="M213" i="3" s="1"/>
  <c r="N214" i="3"/>
  <c r="N213" i="3" s="1"/>
  <c r="O214" i="3"/>
  <c r="O213" i="3" s="1"/>
  <c r="P214" i="3"/>
  <c r="P213" i="3" s="1"/>
  <c r="Q214" i="3"/>
  <c r="Q213" i="3" s="1"/>
  <c r="R214" i="3"/>
  <c r="R213" i="3" s="1"/>
  <c r="S214" i="3"/>
  <c r="S213" i="3" s="1"/>
  <c r="T214" i="3"/>
  <c r="T213" i="3" s="1"/>
  <c r="U214" i="3"/>
  <c r="U213" i="3" s="1"/>
  <c r="V214" i="3"/>
  <c r="V213" i="3" s="1"/>
  <c r="W214" i="3"/>
  <c r="W213" i="3" s="1"/>
  <c r="X214" i="3"/>
  <c r="X213" i="3" s="1"/>
  <c r="Y214" i="3"/>
  <c r="Y213" i="3" s="1"/>
  <c r="Z214" i="3"/>
  <c r="Z213" i="3" s="1"/>
  <c r="AA214" i="3"/>
  <c r="AA213" i="3" s="1"/>
  <c r="AB214" i="3"/>
  <c r="AB213" i="3" s="1"/>
  <c r="AC214" i="3"/>
  <c r="AC213" i="3" s="1"/>
  <c r="AD214" i="3"/>
  <c r="AD213" i="3" s="1"/>
  <c r="AE214" i="3"/>
  <c r="AE213" i="3" s="1"/>
  <c r="AF214" i="3"/>
  <c r="AF213" i="3" s="1"/>
  <c r="AG214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H228" i="3"/>
  <c r="I228" i="3"/>
  <c r="I227" i="3" s="1"/>
  <c r="J228" i="3"/>
  <c r="K228" i="3"/>
  <c r="L228" i="3"/>
  <c r="M228" i="3"/>
  <c r="M227" i="3" s="1"/>
  <c r="N228" i="3"/>
  <c r="O228" i="3"/>
  <c r="P228" i="3"/>
  <c r="Q228" i="3"/>
  <c r="Q227" i="3" s="1"/>
  <c r="R228" i="3"/>
  <c r="S228" i="3"/>
  <c r="T228" i="3"/>
  <c r="U228" i="3"/>
  <c r="U227" i="3" s="1"/>
  <c r="V228" i="3"/>
  <c r="W228" i="3"/>
  <c r="X228" i="3"/>
  <c r="Y228" i="3"/>
  <c r="Y227" i="3" s="1"/>
  <c r="Z228" i="3"/>
  <c r="AA228" i="3"/>
  <c r="AB228" i="3"/>
  <c r="AC228" i="3"/>
  <c r="AC227" i="3" s="1"/>
  <c r="AD228" i="3"/>
  <c r="AE228" i="3"/>
  <c r="AF228" i="3"/>
  <c r="AG228" i="3"/>
  <c r="H230" i="3"/>
  <c r="I230" i="3"/>
  <c r="J230" i="3"/>
  <c r="K230" i="3"/>
  <c r="L230" i="3"/>
  <c r="M230" i="3"/>
  <c r="N230" i="3"/>
  <c r="O230" i="3"/>
  <c r="O227" i="3" s="1"/>
  <c r="P230" i="3"/>
  <c r="Q230" i="3"/>
  <c r="R230" i="3"/>
  <c r="S230" i="3"/>
  <c r="T230" i="3"/>
  <c r="U230" i="3"/>
  <c r="V230" i="3"/>
  <c r="W230" i="3"/>
  <c r="W227" i="3" s="1"/>
  <c r="X230" i="3"/>
  <c r="Y230" i="3"/>
  <c r="Z230" i="3"/>
  <c r="AA230" i="3"/>
  <c r="AB230" i="3"/>
  <c r="AC230" i="3"/>
  <c r="AD230" i="3"/>
  <c r="AE230" i="3"/>
  <c r="AE227" i="3" s="1"/>
  <c r="AF230" i="3"/>
  <c r="AG230" i="3"/>
  <c r="H237" i="3"/>
  <c r="H236" i="3" s="1"/>
  <c r="H235" i="3" s="1"/>
  <c r="I237" i="3"/>
  <c r="I236" i="3" s="1"/>
  <c r="I235" i="3" s="1"/>
  <c r="J237" i="3"/>
  <c r="J236" i="3" s="1"/>
  <c r="J235" i="3" s="1"/>
  <c r="K237" i="3"/>
  <c r="K236" i="3" s="1"/>
  <c r="K235" i="3" s="1"/>
  <c r="L237" i="3"/>
  <c r="L236" i="3" s="1"/>
  <c r="L235" i="3" s="1"/>
  <c r="M237" i="3"/>
  <c r="M236" i="3" s="1"/>
  <c r="M235" i="3" s="1"/>
  <c r="N237" i="3"/>
  <c r="N236" i="3" s="1"/>
  <c r="N235" i="3" s="1"/>
  <c r="O237" i="3"/>
  <c r="O236" i="3" s="1"/>
  <c r="O235" i="3" s="1"/>
  <c r="P237" i="3"/>
  <c r="P236" i="3" s="1"/>
  <c r="P235" i="3" s="1"/>
  <c r="Q237" i="3"/>
  <c r="Q236" i="3" s="1"/>
  <c r="Q235" i="3" s="1"/>
  <c r="R237" i="3"/>
  <c r="R236" i="3" s="1"/>
  <c r="R235" i="3" s="1"/>
  <c r="S237" i="3"/>
  <c r="S236" i="3" s="1"/>
  <c r="S235" i="3" s="1"/>
  <c r="T237" i="3"/>
  <c r="T236" i="3" s="1"/>
  <c r="T235" i="3" s="1"/>
  <c r="U237" i="3"/>
  <c r="U236" i="3" s="1"/>
  <c r="U235" i="3" s="1"/>
  <c r="V237" i="3"/>
  <c r="V236" i="3" s="1"/>
  <c r="V235" i="3" s="1"/>
  <c r="W237" i="3"/>
  <c r="W236" i="3" s="1"/>
  <c r="W235" i="3" s="1"/>
  <c r="X237" i="3"/>
  <c r="X236" i="3" s="1"/>
  <c r="X235" i="3" s="1"/>
  <c r="Y237" i="3"/>
  <c r="Y236" i="3" s="1"/>
  <c r="Y235" i="3" s="1"/>
  <c r="Z237" i="3"/>
  <c r="Z236" i="3" s="1"/>
  <c r="Z235" i="3" s="1"/>
  <c r="AA237" i="3"/>
  <c r="AA236" i="3" s="1"/>
  <c r="AA235" i="3" s="1"/>
  <c r="AB237" i="3"/>
  <c r="AB236" i="3" s="1"/>
  <c r="AB235" i="3" s="1"/>
  <c r="AC237" i="3"/>
  <c r="AC236" i="3" s="1"/>
  <c r="AC235" i="3" s="1"/>
  <c r="AD237" i="3"/>
  <c r="AD236" i="3" s="1"/>
  <c r="AD235" i="3" s="1"/>
  <c r="AE237" i="3"/>
  <c r="AE236" i="3" s="1"/>
  <c r="AE235" i="3" s="1"/>
  <c r="AF237" i="3"/>
  <c r="AF236" i="3" s="1"/>
  <c r="AF235" i="3" s="1"/>
  <c r="AG237" i="3"/>
  <c r="AG236" i="3" s="1"/>
  <c r="H241" i="3"/>
  <c r="I241" i="3"/>
  <c r="J241" i="3"/>
  <c r="K241" i="3"/>
  <c r="L241" i="3"/>
  <c r="M241" i="3"/>
  <c r="N241" i="3"/>
  <c r="O241" i="3"/>
  <c r="P241" i="3"/>
  <c r="Q241" i="3"/>
  <c r="R241" i="3"/>
  <c r="S241" i="3"/>
  <c r="T241" i="3"/>
  <c r="U241" i="3"/>
  <c r="V241" i="3"/>
  <c r="W241" i="3"/>
  <c r="X241" i="3"/>
  <c r="Y241" i="3"/>
  <c r="Z241" i="3"/>
  <c r="AA241" i="3"/>
  <c r="AB241" i="3"/>
  <c r="AC241" i="3"/>
  <c r="AD241" i="3"/>
  <c r="AE241" i="3"/>
  <c r="AF241" i="3"/>
  <c r="AG241" i="3"/>
  <c r="H244" i="3"/>
  <c r="I244" i="3"/>
  <c r="J244" i="3"/>
  <c r="K244" i="3"/>
  <c r="L244" i="3"/>
  <c r="M244" i="3"/>
  <c r="N244" i="3"/>
  <c r="O244" i="3"/>
  <c r="P244" i="3"/>
  <c r="Q244" i="3"/>
  <c r="R244" i="3"/>
  <c r="S244" i="3"/>
  <c r="T244" i="3"/>
  <c r="U244" i="3"/>
  <c r="V244" i="3"/>
  <c r="W244" i="3"/>
  <c r="X244" i="3"/>
  <c r="Y244" i="3"/>
  <c r="Z244" i="3"/>
  <c r="AA244" i="3"/>
  <c r="AB244" i="3"/>
  <c r="AC244" i="3"/>
  <c r="AD244" i="3"/>
  <c r="AE244" i="3"/>
  <c r="AF244" i="3"/>
  <c r="AG244" i="3"/>
  <c r="H247" i="3"/>
  <c r="I247" i="3"/>
  <c r="J247" i="3"/>
  <c r="K247" i="3"/>
  <c r="L247" i="3"/>
  <c r="M247" i="3"/>
  <c r="N247" i="3"/>
  <c r="O247" i="3"/>
  <c r="P247" i="3"/>
  <c r="Q247" i="3"/>
  <c r="R247" i="3"/>
  <c r="S247" i="3"/>
  <c r="T247" i="3"/>
  <c r="U247" i="3"/>
  <c r="V247" i="3"/>
  <c r="W247" i="3"/>
  <c r="X247" i="3"/>
  <c r="Y247" i="3"/>
  <c r="Z247" i="3"/>
  <c r="AA247" i="3"/>
  <c r="AB247" i="3"/>
  <c r="AC247" i="3"/>
  <c r="AD247" i="3"/>
  <c r="AE247" i="3"/>
  <c r="AF247" i="3"/>
  <c r="AG247" i="3"/>
  <c r="H252" i="3"/>
  <c r="H250" i="3" s="1"/>
  <c r="I252" i="3"/>
  <c r="I251" i="3" s="1"/>
  <c r="J252" i="3"/>
  <c r="J250" i="3" s="1"/>
  <c r="K252" i="3"/>
  <c r="K250" i="3" s="1"/>
  <c r="L252" i="3"/>
  <c r="L250" i="3" s="1"/>
  <c r="M252" i="3"/>
  <c r="M251" i="3" s="1"/>
  <c r="N252" i="3"/>
  <c r="N250" i="3" s="1"/>
  <c r="O252" i="3"/>
  <c r="O250" i="3" s="1"/>
  <c r="P252" i="3"/>
  <c r="P250" i="3" s="1"/>
  <c r="Q252" i="3"/>
  <c r="Q251" i="3" s="1"/>
  <c r="R252" i="3"/>
  <c r="R250" i="3" s="1"/>
  <c r="S252" i="3"/>
  <c r="S250" i="3" s="1"/>
  <c r="T252" i="3"/>
  <c r="T250" i="3" s="1"/>
  <c r="U252" i="3"/>
  <c r="U251" i="3" s="1"/>
  <c r="V252" i="3"/>
  <c r="V250" i="3" s="1"/>
  <c r="W252" i="3"/>
  <c r="W250" i="3" s="1"/>
  <c r="X252" i="3"/>
  <c r="X250" i="3" s="1"/>
  <c r="Y252" i="3"/>
  <c r="Y251" i="3" s="1"/>
  <c r="Z252" i="3"/>
  <c r="Z250" i="3" s="1"/>
  <c r="AA252" i="3"/>
  <c r="AA250" i="3" s="1"/>
  <c r="AB252" i="3"/>
  <c r="AB250" i="3" s="1"/>
  <c r="AC252" i="3"/>
  <c r="AC251" i="3" s="1"/>
  <c r="AD252" i="3"/>
  <c r="AD250" i="3" s="1"/>
  <c r="AE252" i="3"/>
  <c r="AE250" i="3" s="1"/>
  <c r="AF252" i="3"/>
  <c r="AF250" i="3" s="1"/>
  <c r="AG252" i="3"/>
  <c r="AG251" i="3" s="1"/>
  <c r="H257" i="3"/>
  <c r="H256" i="3" s="1"/>
  <c r="H255" i="3" s="1"/>
  <c r="I257" i="3"/>
  <c r="I256" i="3" s="1"/>
  <c r="I255" i="3" s="1"/>
  <c r="J257" i="3"/>
  <c r="J256" i="3" s="1"/>
  <c r="J255" i="3" s="1"/>
  <c r="K257" i="3"/>
  <c r="K256" i="3" s="1"/>
  <c r="K255" i="3" s="1"/>
  <c r="L257" i="3"/>
  <c r="L256" i="3" s="1"/>
  <c r="L255" i="3" s="1"/>
  <c r="M257" i="3"/>
  <c r="M256" i="3" s="1"/>
  <c r="M255" i="3" s="1"/>
  <c r="N257" i="3"/>
  <c r="N256" i="3" s="1"/>
  <c r="N255" i="3" s="1"/>
  <c r="O257" i="3"/>
  <c r="O256" i="3" s="1"/>
  <c r="O255" i="3" s="1"/>
  <c r="P257" i="3"/>
  <c r="P256" i="3" s="1"/>
  <c r="P255" i="3" s="1"/>
  <c r="Q257" i="3"/>
  <c r="Q256" i="3" s="1"/>
  <c r="Q255" i="3" s="1"/>
  <c r="R257" i="3"/>
  <c r="R256" i="3" s="1"/>
  <c r="R255" i="3" s="1"/>
  <c r="S257" i="3"/>
  <c r="S256" i="3" s="1"/>
  <c r="S255" i="3" s="1"/>
  <c r="T257" i="3"/>
  <c r="T256" i="3" s="1"/>
  <c r="T255" i="3" s="1"/>
  <c r="U257" i="3"/>
  <c r="U256" i="3" s="1"/>
  <c r="U255" i="3" s="1"/>
  <c r="V257" i="3"/>
  <c r="V256" i="3" s="1"/>
  <c r="V255" i="3" s="1"/>
  <c r="W257" i="3"/>
  <c r="W256" i="3" s="1"/>
  <c r="W255" i="3" s="1"/>
  <c r="X257" i="3"/>
  <c r="X256" i="3" s="1"/>
  <c r="X255" i="3" s="1"/>
  <c r="Y257" i="3"/>
  <c r="Y256" i="3" s="1"/>
  <c r="Y255" i="3" s="1"/>
  <c r="Z257" i="3"/>
  <c r="Z256" i="3" s="1"/>
  <c r="Z255" i="3" s="1"/>
  <c r="AA257" i="3"/>
  <c r="AA256" i="3" s="1"/>
  <c r="AA255" i="3" s="1"/>
  <c r="AB257" i="3"/>
  <c r="AB256" i="3" s="1"/>
  <c r="AB255" i="3" s="1"/>
  <c r="AC257" i="3"/>
  <c r="AC256" i="3" s="1"/>
  <c r="AC255" i="3" s="1"/>
  <c r="AD257" i="3"/>
  <c r="AD256" i="3" s="1"/>
  <c r="AD255" i="3" s="1"/>
  <c r="AE257" i="3"/>
  <c r="AE256" i="3" s="1"/>
  <c r="AE255" i="3" s="1"/>
  <c r="AF257" i="3"/>
  <c r="AF256" i="3" s="1"/>
  <c r="AF255" i="3" s="1"/>
  <c r="AG257" i="3"/>
  <c r="AG256" i="3" s="1"/>
  <c r="H261" i="3"/>
  <c r="H260" i="3" s="1"/>
  <c r="I261" i="3"/>
  <c r="I260" i="3" s="1"/>
  <c r="J261" i="3"/>
  <c r="J260" i="3" s="1"/>
  <c r="K261" i="3"/>
  <c r="K260" i="3" s="1"/>
  <c r="L261" i="3"/>
  <c r="L260" i="3" s="1"/>
  <c r="M261" i="3"/>
  <c r="M260" i="3" s="1"/>
  <c r="N261" i="3"/>
  <c r="N260" i="3" s="1"/>
  <c r="O261" i="3"/>
  <c r="O260" i="3" s="1"/>
  <c r="P261" i="3"/>
  <c r="P260" i="3" s="1"/>
  <c r="Q261" i="3"/>
  <c r="Q260" i="3" s="1"/>
  <c r="R261" i="3"/>
  <c r="R260" i="3" s="1"/>
  <c r="S261" i="3"/>
  <c r="S260" i="3" s="1"/>
  <c r="T261" i="3"/>
  <c r="T260" i="3" s="1"/>
  <c r="U261" i="3"/>
  <c r="U260" i="3" s="1"/>
  <c r="V261" i="3"/>
  <c r="V260" i="3" s="1"/>
  <c r="W261" i="3"/>
  <c r="W260" i="3" s="1"/>
  <c r="X261" i="3"/>
  <c r="X260" i="3" s="1"/>
  <c r="Y261" i="3"/>
  <c r="Y260" i="3" s="1"/>
  <c r="Z261" i="3"/>
  <c r="Z260" i="3" s="1"/>
  <c r="AA261" i="3"/>
  <c r="AA260" i="3" s="1"/>
  <c r="AB261" i="3"/>
  <c r="AB260" i="3" s="1"/>
  <c r="AC261" i="3"/>
  <c r="AC260" i="3" s="1"/>
  <c r="AD261" i="3"/>
  <c r="AD260" i="3" s="1"/>
  <c r="AE261" i="3"/>
  <c r="AE260" i="3" s="1"/>
  <c r="AF261" i="3"/>
  <c r="AF260" i="3" s="1"/>
  <c r="AG261" i="3"/>
  <c r="AG260" i="3" s="1"/>
  <c r="H264" i="3"/>
  <c r="H263" i="3" s="1"/>
  <c r="I264" i="3"/>
  <c r="I263" i="3" s="1"/>
  <c r="J264" i="3"/>
  <c r="J263" i="3" s="1"/>
  <c r="K264" i="3"/>
  <c r="K263" i="3" s="1"/>
  <c r="L264" i="3"/>
  <c r="L263" i="3" s="1"/>
  <c r="M264" i="3"/>
  <c r="M263" i="3" s="1"/>
  <c r="N264" i="3"/>
  <c r="N263" i="3" s="1"/>
  <c r="O264" i="3"/>
  <c r="O263" i="3" s="1"/>
  <c r="P264" i="3"/>
  <c r="P263" i="3" s="1"/>
  <c r="Q264" i="3"/>
  <c r="Q263" i="3" s="1"/>
  <c r="R264" i="3"/>
  <c r="R263" i="3" s="1"/>
  <c r="S264" i="3"/>
  <c r="S263" i="3" s="1"/>
  <c r="T264" i="3"/>
  <c r="T263" i="3" s="1"/>
  <c r="U264" i="3"/>
  <c r="U263" i="3" s="1"/>
  <c r="V264" i="3"/>
  <c r="V263" i="3" s="1"/>
  <c r="W264" i="3"/>
  <c r="W263" i="3" s="1"/>
  <c r="X264" i="3"/>
  <c r="X263" i="3" s="1"/>
  <c r="Y264" i="3"/>
  <c r="Y263" i="3" s="1"/>
  <c r="Z264" i="3"/>
  <c r="Z263" i="3" s="1"/>
  <c r="AA264" i="3"/>
  <c r="AA263" i="3" s="1"/>
  <c r="AB264" i="3"/>
  <c r="AB263" i="3" s="1"/>
  <c r="AC264" i="3"/>
  <c r="AC263" i="3" s="1"/>
  <c r="AD264" i="3"/>
  <c r="AD263" i="3" s="1"/>
  <c r="AE264" i="3"/>
  <c r="AE263" i="3" s="1"/>
  <c r="AF264" i="3"/>
  <c r="AF263" i="3" s="1"/>
  <c r="AG264" i="3"/>
  <c r="AG263" i="3" s="1"/>
  <c r="H268" i="3"/>
  <c r="H267" i="3" s="1"/>
  <c r="I268" i="3"/>
  <c r="I267" i="3" s="1"/>
  <c r="J268" i="3"/>
  <c r="J267" i="3" s="1"/>
  <c r="K268" i="3"/>
  <c r="K267" i="3" s="1"/>
  <c r="L268" i="3"/>
  <c r="L267" i="3" s="1"/>
  <c r="M268" i="3"/>
  <c r="M267" i="3" s="1"/>
  <c r="N268" i="3"/>
  <c r="N267" i="3" s="1"/>
  <c r="O268" i="3"/>
  <c r="O267" i="3" s="1"/>
  <c r="P268" i="3"/>
  <c r="P267" i="3" s="1"/>
  <c r="Q268" i="3"/>
  <c r="Q267" i="3" s="1"/>
  <c r="R268" i="3"/>
  <c r="R267" i="3" s="1"/>
  <c r="S268" i="3"/>
  <c r="S267" i="3" s="1"/>
  <c r="T268" i="3"/>
  <c r="T267" i="3" s="1"/>
  <c r="U268" i="3"/>
  <c r="U267" i="3" s="1"/>
  <c r="V268" i="3"/>
  <c r="V267" i="3" s="1"/>
  <c r="W268" i="3"/>
  <c r="W267" i="3" s="1"/>
  <c r="X268" i="3"/>
  <c r="X267" i="3" s="1"/>
  <c r="Y268" i="3"/>
  <c r="Y267" i="3" s="1"/>
  <c r="Z268" i="3"/>
  <c r="Z267" i="3" s="1"/>
  <c r="AA268" i="3"/>
  <c r="AA267" i="3" s="1"/>
  <c r="AB268" i="3"/>
  <c r="AB267" i="3" s="1"/>
  <c r="AC268" i="3"/>
  <c r="AC267" i="3" s="1"/>
  <c r="AD268" i="3"/>
  <c r="AD267" i="3" s="1"/>
  <c r="AE268" i="3"/>
  <c r="AE267" i="3" s="1"/>
  <c r="AF268" i="3"/>
  <c r="AF267" i="3" s="1"/>
  <c r="AG268" i="3"/>
  <c r="AG267" i="3" s="1"/>
  <c r="H272" i="3"/>
  <c r="H271" i="3" s="1"/>
  <c r="H270" i="3" s="1"/>
  <c r="I272" i="3"/>
  <c r="I271" i="3" s="1"/>
  <c r="I270" i="3" s="1"/>
  <c r="J272" i="3"/>
  <c r="J271" i="3" s="1"/>
  <c r="J270" i="3" s="1"/>
  <c r="K272" i="3"/>
  <c r="K271" i="3" s="1"/>
  <c r="K270" i="3" s="1"/>
  <c r="L272" i="3"/>
  <c r="L271" i="3" s="1"/>
  <c r="L270" i="3" s="1"/>
  <c r="M272" i="3"/>
  <c r="M271" i="3" s="1"/>
  <c r="M270" i="3" s="1"/>
  <c r="N272" i="3"/>
  <c r="N271" i="3" s="1"/>
  <c r="N270" i="3" s="1"/>
  <c r="O272" i="3"/>
  <c r="O271" i="3" s="1"/>
  <c r="O270" i="3" s="1"/>
  <c r="P272" i="3"/>
  <c r="P271" i="3" s="1"/>
  <c r="P270" i="3" s="1"/>
  <c r="Q272" i="3"/>
  <c r="Q271" i="3" s="1"/>
  <c r="Q270" i="3" s="1"/>
  <c r="R272" i="3"/>
  <c r="R271" i="3" s="1"/>
  <c r="R270" i="3" s="1"/>
  <c r="S272" i="3"/>
  <c r="S271" i="3" s="1"/>
  <c r="S270" i="3" s="1"/>
  <c r="T272" i="3"/>
  <c r="T271" i="3" s="1"/>
  <c r="T270" i="3" s="1"/>
  <c r="U272" i="3"/>
  <c r="U271" i="3" s="1"/>
  <c r="U270" i="3" s="1"/>
  <c r="V272" i="3"/>
  <c r="V271" i="3" s="1"/>
  <c r="V270" i="3" s="1"/>
  <c r="W272" i="3"/>
  <c r="W271" i="3" s="1"/>
  <c r="W270" i="3" s="1"/>
  <c r="X272" i="3"/>
  <c r="X271" i="3" s="1"/>
  <c r="X270" i="3" s="1"/>
  <c r="Y272" i="3"/>
  <c r="Y271" i="3" s="1"/>
  <c r="Y270" i="3" s="1"/>
  <c r="Z272" i="3"/>
  <c r="Z271" i="3" s="1"/>
  <c r="Z270" i="3" s="1"/>
  <c r="AA272" i="3"/>
  <c r="AA271" i="3" s="1"/>
  <c r="AA270" i="3" s="1"/>
  <c r="AB272" i="3"/>
  <c r="AB271" i="3" s="1"/>
  <c r="AB270" i="3" s="1"/>
  <c r="AC272" i="3"/>
  <c r="AC271" i="3" s="1"/>
  <c r="AC270" i="3" s="1"/>
  <c r="AD272" i="3"/>
  <c r="AD271" i="3" s="1"/>
  <c r="AD270" i="3" s="1"/>
  <c r="AE272" i="3"/>
  <c r="AE271" i="3" s="1"/>
  <c r="AE270" i="3" s="1"/>
  <c r="AF272" i="3"/>
  <c r="AF271" i="3" s="1"/>
  <c r="AF270" i="3" s="1"/>
  <c r="AG272" i="3"/>
  <c r="H278" i="3"/>
  <c r="H276" i="3" s="1"/>
  <c r="H275" i="3" s="1"/>
  <c r="H274" i="3" s="1"/>
  <c r="I278" i="3"/>
  <c r="I277" i="3" s="1"/>
  <c r="J278" i="3"/>
  <c r="J276" i="3" s="1"/>
  <c r="J275" i="3" s="1"/>
  <c r="J274" i="3" s="1"/>
  <c r="K278" i="3"/>
  <c r="K276" i="3" s="1"/>
  <c r="K275" i="3" s="1"/>
  <c r="K274" i="3" s="1"/>
  <c r="L278" i="3"/>
  <c r="L276" i="3" s="1"/>
  <c r="L275" i="3" s="1"/>
  <c r="L274" i="3" s="1"/>
  <c r="M278" i="3"/>
  <c r="M277" i="3" s="1"/>
  <c r="N278" i="3"/>
  <c r="N276" i="3" s="1"/>
  <c r="N275" i="3" s="1"/>
  <c r="N274" i="3" s="1"/>
  <c r="O278" i="3"/>
  <c r="O276" i="3" s="1"/>
  <c r="O275" i="3" s="1"/>
  <c r="O274" i="3" s="1"/>
  <c r="P278" i="3"/>
  <c r="P276" i="3" s="1"/>
  <c r="P275" i="3" s="1"/>
  <c r="P274" i="3" s="1"/>
  <c r="Q278" i="3"/>
  <c r="Q277" i="3" s="1"/>
  <c r="R278" i="3"/>
  <c r="R276" i="3" s="1"/>
  <c r="R275" i="3" s="1"/>
  <c r="R274" i="3" s="1"/>
  <c r="S278" i="3"/>
  <c r="S276" i="3" s="1"/>
  <c r="S275" i="3" s="1"/>
  <c r="S274" i="3" s="1"/>
  <c r="T278" i="3"/>
  <c r="T276" i="3" s="1"/>
  <c r="T275" i="3" s="1"/>
  <c r="T274" i="3" s="1"/>
  <c r="U278" i="3"/>
  <c r="U277" i="3" s="1"/>
  <c r="V278" i="3"/>
  <c r="V276" i="3" s="1"/>
  <c r="V275" i="3" s="1"/>
  <c r="V274" i="3" s="1"/>
  <c r="W278" i="3"/>
  <c r="W276" i="3" s="1"/>
  <c r="W275" i="3" s="1"/>
  <c r="W274" i="3" s="1"/>
  <c r="X278" i="3"/>
  <c r="X276" i="3" s="1"/>
  <c r="X275" i="3" s="1"/>
  <c r="X274" i="3" s="1"/>
  <c r="Y278" i="3"/>
  <c r="Y277" i="3" s="1"/>
  <c r="Z278" i="3"/>
  <c r="Z276" i="3" s="1"/>
  <c r="Z275" i="3" s="1"/>
  <c r="Z274" i="3" s="1"/>
  <c r="AA278" i="3"/>
  <c r="AA276" i="3" s="1"/>
  <c r="AA275" i="3" s="1"/>
  <c r="AA274" i="3" s="1"/>
  <c r="AB278" i="3"/>
  <c r="AB276" i="3" s="1"/>
  <c r="AB275" i="3" s="1"/>
  <c r="AB274" i="3" s="1"/>
  <c r="AC278" i="3"/>
  <c r="AC277" i="3" s="1"/>
  <c r="AD278" i="3"/>
  <c r="AD276" i="3" s="1"/>
  <c r="AD275" i="3" s="1"/>
  <c r="AD274" i="3" s="1"/>
  <c r="AE278" i="3"/>
  <c r="AE276" i="3" s="1"/>
  <c r="AE275" i="3" s="1"/>
  <c r="AE274" i="3" s="1"/>
  <c r="AF278" i="3"/>
  <c r="AF276" i="3" s="1"/>
  <c r="AF275" i="3" s="1"/>
  <c r="AF274" i="3" s="1"/>
  <c r="AG278" i="3"/>
  <c r="AG277" i="3" s="1"/>
  <c r="H286" i="3"/>
  <c r="H285" i="3" s="1"/>
  <c r="I286" i="3"/>
  <c r="I285" i="3" s="1"/>
  <c r="J286" i="3"/>
  <c r="J285" i="3" s="1"/>
  <c r="K286" i="3"/>
  <c r="K285" i="3" s="1"/>
  <c r="L286" i="3"/>
  <c r="L285" i="3" s="1"/>
  <c r="M286" i="3"/>
  <c r="M285" i="3" s="1"/>
  <c r="N286" i="3"/>
  <c r="N285" i="3" s="1"/>
  <c r="O286" i="3"/>
  <c r="O285" i="3" s="1"/>
  <c r="P286" i="3"/>
  <c r="P285" i="3" s="1"/>
  <c r="Q286" i="3"/>
  <c r="Q285" i="3" s="1"/>
  <c r="R286" i="3"/>
  <c r="R285" i="3" s="1"/>
  <c r="S286" i="3"/>
  <c r="S285" i="3" s="1"/>
  <c r="T286" i="3"/>
  <c r="T285" i="3" s="1"/>
  <c r="U286" i="3"/>
  <c r="U285" i="3" s="1"/>
  <c r="V286" i="3"/>
  <c r="V285" i="3" s="1"/>
  <c r="W286" i="3"/>
  <c r="W285" i="3" s="1"/>
  <c r="X286" i="3"/>
  <c r="X285" i="3" s="1"/>
  <c r="Y286" i="3"/>
  <c r="Y285" i="3" s="1"/>
  <c r="Z286" i="3"/>
  <c r="Z285" i="3" s="1"/>
  <c r="AA286" i="3"/>
  <c r="AA285" i="3" s="1"/>
  <c r="AB286" i="3"/>
  <c r="AB285" i="3" s="1"/>
  <c r="AC286" i="3"/>
  <c r="AC285" i="3" s="1"/>
  <c r="AD286" i="3"/>
  <c r="AD285" i="3" s="1"/>
  <c r="AE286" i="3"/>
  <c r="AE285" i="3" s="1"/>
  <c r="AF286" i="3"/>
  <c r="AF285" i="3" s="1"/>
  <c r="AG286" i="3"/>
  <c r="AG285" i="3" s="1"/>
  <c r="H289" i="3"/>
  <c r="H288" i="3" s="1"/>
  <c r="I289" i="3"/>
  <c r="I288" i="3" s="1"/>
  <c r="J289" i="3"/>
  <c r="J288" i="3" s="1"/>
  <c r="K289" i="3"/>
  <c r="K288" i="3" s="1"/>
  <c r="L289" i="3"/>
  <c r="L288" i="3" s="1"/>
  <c r="M289" i="3"/>
  <c r="M288" i="3" s="1"/>
  <c r="N289" i="3"/>
  <c r="N288" i="3" s="1"/>
  <c r="O289" i="3"/>
  <c r="O288" i="3" s="1"/>
  <c r="P289" i="3"/>
  <c r="P288" i="3" s="1"/>
  <c r="Q289" i="3"/>
  <c r="Q288" i="3" s="1"/>
  <c r="R289" i="3"/>
  <c r="R288" i="3" s="1"/>
  <c r="S289" i="3"/>
  <c r="S288" i="3" s="1"/>
  <c r="T289" i="3"/>
  <c r="T288" i="3" s="1"/>
  <c r="U289" i="3"/>
  <c r="U288" i="3" s="1"/>
  <c r="V289" i="3"/>
  <c r="V288" i="3" s="1"/>
  <c r="W289" i="3"/>
  <c r="W288" i="3" s="1"/>
  <c r="X289" i="3"/>
  <c r="X288" i="3" s="1"/>
  <c r="Y289" i="3"/>
  <c r="Y288" i="3" s="1"/>
  <c r="Z289" i="3"/>
  <c r="Z288" i="3" s="1"/>
  <c r="AA289" i="3"/>
  <c r="AA288" i="3" s="1"/>
  <c r="AB289" i="3"/>
  <c r="AB288" i="3" s="1"/>
  <c r="AC289" i="3"/>
  <c r="AC288" i="3" s="1"/>
  <c r="AD289" i="3"/>
  <c r="AD288" i="3" s="1"/>
  <c r="AE289" i="3"/>
  <c r="AE288" i="3" s="1"/>
  <c r="AF289" i="3"/>
  <c r="AF288" i="3" s="1"/>
  <c r="AG289" i="3"/>
  <c r="AG288" i="3" s="1"/>
  <c r="H292" i="3"/>
  <c r="H291" i="3" s="1"/>
  <c r="I292" i="3"/>
  <c r="I291" i="3" s="1"/>
  <c r="J292" i="3"/>
  <c r="J291" i="3" s="1"/>
  <c r="K292" i="3"/>
  <c r="K291" i="3" s="1"/>
  <c r="L292" i="3"/>
  <c r="L291" i="3" s="1"/>
  <c r="M292" i="3"/>
  <c r="M291" i="3" s="1"/>
  <c r="N292" i="3"/>
  <c r="N291" i="3" s="1"/>
  <c r="O292" i="3"/>
  <c r="O291" i="3" s="1"/>
  <c r="P292" i="3"/>
  <c r="P291" i="3" s="1"/>
  <c r="Q292" i="3"/>
  <c r="Q291" i="3" s="1"/>
  <c r="R292" i="3"/>
  <c r="R291" i="3" s="1"/>
  <c r="S292" i="3"/>
  <c r="S291" i="3" s="1"/>
  <c r="T292" i="3"/>
  <c r="T291" i="3" s="1"/>
  <c r="U292" i="3"/>
  <c r="U291" i="3" s="1"/>
  <c r="V292" i="3"/>
  <c r="V291" i="3" s="1"/>
  <c r="W292" i="3"/>
  <c r="W291" i="3" s="1"/>
  <c r="X292" i="3"/>
  <c r="X291" i="3" s="1"/>
  <c r="Y292" i="3"/>
  <c r="Y291" i="3" s="1"/>
  <c r="Z292" i="3"/>
  <c r="Z291" i="3" s="1"/>
  <c r="AA292" i="3"/>
  <c r="AA291" i="3" s="1"/>
  <c r="AB292" i="3"/>
  <c r="AB291" i="3" s="1"/>
  <c r="AC292" i="3"/>
  <c r="AC291" i="3" s="1"/>
  <c r="AD292" i="3"/>
  <c r="AD291" i="3" s="1"/>
  <c r="AE292" i="3"/>
  <c r="AE291" i="3" s="1"/>
  <c r="AF292" i="3"/>
  <c r="AF291" i="3" s="1"/>
  <c r="AG292" i="3"/>
  <c r="AG291" i="3" s="1"/>
  <c r="H296" i="3"/>
  <c r="I296" i="3"/>
  <c r="J296" i="3"/>
  <c r="K296" i="3"/>
  <c r="L296" i="3"/>
  <c r="M296" i="3"/>
  <c r="N296" i="3"/>
  <c r="O296" i="3"/>
  <c r="P296" i="3"/>
  <c r="Q296" i="3"/>
  <c r="R296" i="3"/>
  <c r="S296" i="3"/>
  <c r="T296" i="3"/>
  <c r="U296" i="3"/>
  <c r="V296" i="3"/>
  <c r="W296" i="3"/>
  <c r="X296" i="3"/>
  <c r="Y296" i="3"/>
  <c r="Z296" i="3"/>
  <c r="AA296" i="3"/>
  <c r="AB296" i="3"/>
  <c r="AC296" i="3"/>
  <c r="AD296" i="3"/>
  <c r="AE296" i="3"/>
  <c r="AF296" i="3"/>
  <c r="AG296" i="3"/>
  <c r="H298" i="3"/>
  <c r="I298" i="3"/>
  <c r="J298" i="3"/>
  <c r="K298" i="3"/>
  <c r="L298" i="3"/>
  <c r="M298" i="3"/>
  <c r="N298" i="3"/>
  <c r="O298" i="3"/>
  <c r="P298" i="3"/>
  <c r="Q298" i="3"/>
  <c r="R298" i="3"/>
  <c r="S298" i="3"/>
  <c r="T298" i="3"/>
  <c r="U298" i="3"/>
  <c r="V298" i="3"/>
  <c r="W298" i="3"/>
  <c r="X298" i="3"/>
  <c r="Y298" i="3"/>
  <c r="Z298" i="3"/>
  <c r="AA298" i="3"/>
  <c r="AB298" i="3"/>
  <c r="AC298" i="3"/>
  <c r="AD298" i="3"/>
  <c r="AE298" i="3"/>
  <c r="AF298" i="3"/>
  <c r="AG298" i="3"/>
  <c r="H301" i="3"/>
  <c r="H300" i="3" s="1"/>
  <c r="I301" i="3"/>
  <c r="I300" i="3" s="1"/>
  <c r="J301" i="3"/>
  <c r="J300" i="3" s="1"/>
  <c r="K301" i="3"/>
  <c r="K300" i="3" s="1"/>
  <c r="L301" i="3"/>
  <c r="L300" i="3" s="1"/>
  <c r="M301" i="3"/>
  <c r="M300" i="3" s="1"/>
  <c r="N301" i="3"/>
  <c r="N300" i="3" s="1"/>
  <c r="O301" i="3"/>
  <c r="O300" i="3" s="1"/>
  <c r="P301" i="3"/>
  <c r="P300" i="3" s="1"/>
  <c r="Q301" i="3"/>
  <c r="Q300" i="3" s="1"/>
  <c r="R301" i="3"/>
  <c r="R300" i="3" s="1"/>
  <c r="S301" i="3"/>
  <c r="S300" i="3" s="1"/>
  <c r="T301" i="3"/>
  <c r="T300" i="3" s="1"/>
  <c r="U301" i="3"/>
  <c r="U300" i="3" s="1"/>
  <c r="V301" i="3"/>
  <c r="V300" i="3" s="1"/>
  <c r="W301" i="3"/>
  <c r="W300" i="3" s="1"/>
  <c r="X301" i="3"/>
  <c r="X300" i="3" s="1"/>
  <c r="Y301" i="3"/>
  <c r="Y300" i="3" s="1"/>
  <c r="Z301" i="3"/>
  <c r="Z300" i="3" s="1"/>
  <c r="AA301" i="3"/>
  <c r="AA300" i="3" s="1"/>
  <c r="AB301" i="3"/>
  <c r="AB300" i="3" s="1"/>
  <c r="AC301" i="3"/>
  <c r="AC300" i="3" s="1"/>
  <c r="AD301" i="3"/>
  <c r="AD300" i="3" s="1"/>
  <c r="AE301" i="3"/>
  <c r="AE300" i="3" s="1"/>
  <c r="AF301" i="3"/>
  <c r="AF300" i="3" s="1"/>
  <c r="AG301" i="3"/>
  <c r="AG300" i="3" s="1"/>
  <c r="H305" i="3"/>
  <c r="I305" i="3"/>
  <c r="J305" i="3"/>
  <c r="K305" i="3"/>
  <c r="L305" i="3"/>
  <c r="M305" i="3"/>
  <c r="N305" i="3"/>
  <c r="O305" i="3"/>
  <c r="P305" i="3"/>
  <c r="Q305" i="3"/>
  <c r="R305" i="3"/>
  <c r="S305" i="3"/>
  <c r="T305" i="3"/>
  <c r="U305" i="3"/>
  <c r="V305" i="3"/>
  <c r="W305" i="3"/>
  <c r="X305" i="3"/>
  <c r="Y305" i="3"/>
  <c r="Z305" i="3"/>
  <c r="AA305" i="3"/>
  <c r="AB305" i="3"/>
  <c r="AC305" i="3"/>
  <c r="AD305" i="3"/>
  <c r="AE305" i="3"/>
  <c r="AF305" i="3"/>
  <c r="AG305" i="3"/>
  <c r="H307" i="3"/>
  <c r="I307" i="3"/>
  <c r="J307" i="3"/>
  <c r="K307" i="3"/>
  <c r="L307" i="3"/>
  <c r="M307" i="3"/>
  <c r="N307" i="3"/>
  <c r="O307" i="3"/>
  <c r="P307" i="3"/>
  <c r="Q307" i="3"/>
  <c r="R307" i="3"/>
  <c r="S307" i="3"/>
  <c r="T307" i="3"/>
  <c r="U307" i="3"/>
  <c r="V307" i="3"/>
  <c r="W307" i="3"/>
  <c r="X307" i="3"/>
  <c r="Y307" i="3"/>
  <c r="Z307" i="3"/>
  <c r="AA307" i="3"/>
  <c r="AB307" i="3"/>
  <c r="AC307" i="3"/>
  <c r="AD307" i="3"/>
  <c r="AE307" i="3"/>
  <c r="AF307" i="3"/>
  <c r="AG307" i="3"/>
  <c r="H310" i="3"/>
  <c r="H309" i="3" s="1"/>
  <c r="I310" i="3"/>
  <c r="I309" i="3" s="1"/>
  <c r="J310" i="3"/>
  <c r="J309" i="3" s="1"/>
  <c r="K310" i="3"/>
  <c r="K309" i="3" s="1"/>
  <c r="L310" i="3"/>
  <c r="L309" i="3" s="1"/>
  <c r="M310" i="3"/>
  <c r="M309" i="3" s="1"/>
  <c r="N310" i="3"/>
  <c r="N309" i="3" s="1"/>
  <c r="O310" i="3"/>
  <c r="O309" i="3" s="1"/>
  <c r="P310" i="3"/>
  <c r="P309" i="3" s="1"/>
  <c r="Q310" i="3"/>
  <c r="Q309" i="3" s="1"/>
  <c r="R310" i="3"/>
  <c r="R309" i="3" s="1"/>
  <c r="S310" i="3"/>
  <c r="S309" i="3" s="1"/>
  <c r="T310" i="3"/>
  <c r="T309" i="3" s="1"/>
  <c r="U310" i="3"/>
  <c r="U309" i="3" s="1"/>
  <c r="V310" i="3"/>
  <c r="V309" i="3" s="1"/>
  <c r="W310" i="3"/>
  <c r="W309" i="3" s="1"/>
  <c r="X310" i="3"/>
  <c r="X309" i="3" s="1"/>
  <c r="Y310" i="3"/>
  <c r="Y309" i="3" s="1"/>
  <c r="Z310" i="3"/>
  <c r="Z309" i="3" s="1"/>
  <c r="AA310" i="3"/>
  <c r="AA309" i="3" s="1"/>
  <c r="AB310" i="3"/>
  <c r="AB309" i="3" s="1"/>
  <c r="AC310" i="3"/>
  <c r="AC309" i="3" s="1"/>
  <c r="AD310" i="3"/>
  <c r="AD309" i="3" s="1"/>
  <c r="AE310" i="3"/>
  <c r="AE309" i="3" s="1"/>
  <c r="AF310" i="3"/>
  <c r="AF309" i="3" s="1"/>
  <c r="AG310" i="3"/>
  <c r="AG309" i="3" s="1"/>
  <c r="H315" i="3"/>
  <c r="H314" i="3" s="1"/>
  <c r="H313" i="3" s="1"/>
  <c r="H312" i="3" s="1"/>
  <c r="I315" i="3"/>
  <c r="I314" i="3" s="1"/>
  <c r="I313" i="3" s="1"/>
  <c r="I312" i="3" s="1"/>
  <c r="J315" i="3"/>
  <c r="J314" i="3" s="1"/>
  <c r="J313" i="3" s="1"/>
  <c r="J312" i="3" s="1"/>
  <c r="K315" i="3"/>
  <c r="K314" i="3" s="1"/>
  <c r="K313" i="3" s="1"/>
  <c r="K312" i="3" s="1"/>
  <c r="L315" i="3"/>
  <c r="L314" i="3" s="1"/>
  <c r="L313" i="3" s="1"/>
  <c r="L312" i="3" s="1"/>
  <c r="M315" i="3"/>
  <c r="M314" i="3" s="1"/>
  <c r="M313" i="3" s="1"/>
  <c r="M312" i="3" s="1"/>
  <c r="N315" i="3"/>
  <c r="N314" i="3" s="1"/>
  <c r="N313" i="3" s="1"/>
  <c r="N312" i="3" s="1"/>
  <c r="O315" i="3"/>
  <c r="O314" i="3" s="1"/>
  <c r="O313" i="3" s="1"/>
  <c r="O312" i="3" s="1"/>
  <c r="P315" i="3"/>
  <c r="P314" i="3" s="1"/>
  <c r="P313" i="3" s="1"/>
  <c r="P312" i="3" s="1"/>
  <c r="Q315" i="3"/>
  <c r="Q314" i="3" s="1"/>
  <c r="Q313" i="3" s="1"/>
  <c r="Q312" i="3" s="1"/>
  <c r="R315" i="3"/>
  <c r="R314" i="3" s="1"/>
  <c r="R313" i="3" s="1"/>
  <c r="R312" i="3" s="1"/>
  <c r="S315" i="3"/>
  <c r="S314" i="3" s="1"/>
  <c r="S313" i="3" s="1"/>
  <c r="S312" i="3" s="1"/>
  <c r="T315" i="3"/>
  <c r="T314" i="3" s="1"/>
  <c r="T313" i="3" s="1"/>
  <c r="T312" i="3" s="1"/>
  <c r="U315" i="3"/>
  <c r="U314" i="3" s="1"/>
  <c r="U313" i="3" s="1"/>
  <c r="U312" i="3" s="1"/>
  <c r="V315" i="3"/>
  <c r="V314" i="3" s="1"/>
  <c r="V313" i="3" s="1"/>
  <c r="V312" i="3" s="1"/>
  <c r="W315" i="3"/>
  <c r="W314" i="3" s="1"/>
  <c r="W313" i="3" s="1"/>
  <c r="W312" i="3" s="1"/>
  <c r="X315" i="3"/>
  <c r="X314" i="3" s="1"/>
  <c r="X313" i="3" s="1"/>
  <c r="X312" i="3" s="1"/>
  <c r="Y315" i="3"/>
  <c r="Y314" i="3" s="1"/>
  <c r="Y313" i="3" s="1"/>
  <c r="Y312" i="3" s="1"/>
  <c r="Z315" i="3"/>
  <c r="Z314" i="3" s="1"/>
  <c r="Z313" i="3" s="1"/>
  <c r="Z312" i="3" s="1"/>
  <c r="AA315" i="3"/>
  <c r="AA314" i="3" s="1"/>
  <c r="AA313" i="3" s="1"/>
  <c r="AA312" i="3" s="1"/>
  <c r="AB315" i="3"/>
  <c r="AB314" i="3" s="1"/>
  <c r="AB313" i="3" s="1"/>
  <c r="AB312" i="3" s="1"/>
  <c r="AC315" i="3"/>
  <c r="AC314" i="3" s="1"/>
  <c r="AC313" i="3" s="1"/>
  <c r="AC312" i="3" s="1"/>
  <c r="AD315" i="3"/>
  <c r="AD314" i="3" s="1"/>
  <c r="AD313" i="3" s="1"/>
  <c r="AD312" i="3" s="1"/>
  <c r="AE315" i="3"/>
  <c r="AE314" i="3" s="1"/>
  <c r="AE313" i="3" s="1"/>
  <c r="AE312" i="3" s="1"/>
  <c r="AF315" i="3"/>
  <c r="AF314" i="3" s="1"/>
  <c r="AF313" i="3" s="1"/>
  <c r="AF312" i="3" s="1"/>
  <c r="AG315" i="3"/>
  <c r="AG314" i="3" s="1"/>
  <c r="AG313" i="3" s="1"/>
  <c r="AG312" i="3" s="1"/>
  <c r="H322" i="3"/>
  <c r="H321" i="3" s="1"/>
  <c r="H320" i="3" s="1"/>
  <c r="H319" i="3" s="1"/>
  <c r="I322" i="3"/>
  <c r="I321" i="3" s="1"/>
  <c r="I320" i="3" s="1"/>
  <c r="I319" i="3" s="1"/>
  <c r="J322" i="3"/>
  <c r="J321" i="3" s="1"/>
  <c r="J320" i="3" s="1"/>
  <c r="J319" i="3" s="1"/>
  <c r="K322" i="3"/>
  <c r="K321" i="3" s="1"/>
  <c r="K320" i="3" s="1"/>
  <c r="K319" i="3" s="1"/>
  <c r="L322" i="3"/>
  <c r="L321" i="3" s="1"/>
  <c r="L320" i="3" s="1"/>
  <c r="L319" i="3" s="1"/>
  <c r="M322" i="3"/>
  <c r="M321" i="3" s="1"/>
  <c r="M320" i="3" s="1"/>
  <c r="M319" i="3" s="1"/>
  <c r="N322" i="3"/>
  <c r="N321" i="3" s="1"/>
  <c r="N320" i="3" s="1"/>
  <c r="N319" i="3" s="1"/>
  <c r="O322" i="3"/>
  <c r="O321" i="3" s="1"/>
  <c r="O320" i="3" s="1"/>
  <c r="O319" i="3" s="1"/>
  <c r="P322" i="3"/>
  <c r="P321" i="3" s="1"/>
  <c r="P320" i="3" s="1"/>
  <c r="P319" i="3" s="1"/>
  <c r="Q322" i="3"/>
  <c r="Q321" i="3" s="1"/>
  <c r="Q320" i="3" s="1"/>
  <c r="Q319" i="3" s="1"/>
  <c r="R322" i="3"/>
  <c r="R321" i="3" s="1"/>
  <c r="R320" i="3" s="1"/>
  <c r="R319" i="3" s="1"/>
  <c r="S322" i="3"/>
  <c r="S321" i="3" s="1"/>
  <c r="S320" i="3" s="1"/>
  <c r="S319" i="3" s="1"/>
  <c r="T322" i="3"/>
  <c r="T321" i="3" s="1"/>
  <c r="T320" i="3" s="1"/>
  <c r="T319" i="3" s="1"/>
  <c r="U322" i="3"/>
  <c r="U321" i="3" s="1"/>
  <c r="U320" i="3" s="1"/>
  <c r="U319" i="3" s="1"/>
  <c r="V322" i="3"/>
  <c r="V321" i="3" s="1"/>
  <c r="V320" i="3" s="1"/>
  <c r="V319" i="3" s="1"/>
  <c r="W322" i="3"/>
  <c r="W321" i="3" s="1"/>
  <c r="W320" i="3" s="1"/>
  <c r="W319" i="3" s="1"/>
  <c r="X322" i="3"/>
  <c r="X321" i="3" s="1"/>
  <c r="X320" i="3" s="1"/>
  <c r="X319" i="3" s="1"/>
  <c r="Y322" i="3"/>
  <c r="Y321" i="3" s="1"/>
  <c r="Y320" i="3" s="1"/>
  <c r="Y319" i="3" s="1"/>
  <c r="Z322" i="3"/>
  <c r="Z321" i="3" s="1"/>
  <c r="Z320" i="3" s="1"/>
  <c r="Z319" i="3" s="1"/>
  <c r="AA322" i="3"/>
  <c r="AA321" i="3" s="1"/>
  <c r="AA320" i="3" s="1"/>
  <c r="AA319" i="3" s="1"/>
  <c r="AB322" i="3"/>
  <c r="AB321" i="3" s="1"/>
  <c r="AB320" i="3" s="1"/>
  <c r="AB319" i="3" s="1"/>
  <c r="AC322" i="3"/>
  <c r="AC321" i="3" s="1"/>
  <c r="AC320" i="3" s="1"/>
  <c r="AC319" i="3" s="1"/>
  <c r="AD322" i="3"/>
  <c r="AD321" i="3" s="1"/>
  <c r="AD320" i="3" s="1"/>
  <c r="AD319" i="3" s="1"/>
  <c r="AE322" i="3"/>
  <c r="AE321" i="3" s="1"/>
  <c r="AE320" i="3" s="1"/>
  <c r="AE319" i="3" s="1"/>
  <c r="AF322" i="3"/>
  <c r="AF321" i="3" s="1"/>
  <c r="AF320" i="3" s="1"/>
  <c r="AF319" i="3" s="1"/>
  <c r="AG322" i="3"/>
  <c r="AG321" i="3" s="1"/>
  <c r="AG320" i="3" s="1"/>
  <c r="AG319" i="3" s="1"/>
  <c r="H328" i="3"/>
  <c r="H327" i="3" s="1"/>
  <c r="H326" i="3" s="1"/>
  <c r="H325" i="3" s="1"/>
  <c r="I328" i="3"/>
  <c r="I327" i="3" s="1"/>
  <c r="I326" i="3" s="1"/>
  <c r="I325" i="3" s="1"/>
  <c r="J328" i="3"/>
  <c r="J327" i="3" s="1"/>
  <c r="J326" i="3" s="1"/>
  <c r="J325" i="3" s="1"/>
  <c r="K328" i="3"/>
  <c r="K327" i="3" s="1"/>
  <c r="K326" i="3" s="1"/>
  <c r="K325" i="3" s="1"/>
  <c r="L328" i="3"/>
  <c r="L327" i="3" s="1"/>
  <c r="L326" i="3" s="1"/>
  <c r="L325" i="3" s="1"/>
  <c r="M328" i="3"/>
  <c r="M327" i="3" s="1"/>
  <c r="M326" i="3" s="1"/>
  <c r="M325" i="3" s="1"/>
  <c r="N328" i="3"/>
  <c r="N327" i="3" s="1"/>
  <c r="N326" i="3" s="1"/>
  <c r="N325" i="3" s="1"/>
  <c r="O328" i="3"/>
  <c r="O327" i="3" s="1"/>
  <c r="O326" i="3" s="1"/>
  <c r="O325" i="3" s="1"/>
  <c r="P328" i="3"/>
  <c r="P327" i="3" s="1"/>
  <c r="P326" i="3" s="1"/>
  <c r="P325" i="3" s="1"/>
  <c r="Q328" i="3"/>
  <c r="Q327" i="3" s="1"/>
  <c r="Q326" i="3" s="1"/>
  <c r="Q325" i="3" s="1"/>
  <c r="R328" i="3"/>
  <c r="R327" i="3" s="1"/>
  <c r="R326" i="3" s="1"/>
  <c r="R325" i="3" s="1"/>
  <c r="S328" i="3"/>
  <c r="S327" i="3" s="1"/>
  <c r="S326" i="3" s="1"/>
  <c r="S325" i="3" s="1"/>
  <c r="T328" i="3"/>
  <c r="T327" i="3" s="1"/>
  <c r="T326" i="3" s="1"/>
  <c r="T325" i="3" s="1"/>
  <c r="U328" i="3"/>
  <c r="U327" i="3" s="1"/>
  <c r="U326" i="3" s="1"/>
  <c r="U325" i="3" s="1"/>
  <c r="V328" i="3"/>
  <c r="V327" i="3" s="1"/>
  <c r="V326" i="3" s="1"/>
  <c r="V325" i="3" s="1"/>
  <c r="W328" i="3"/>
  <c r="W327" i="3" s="1"/>
  <c r="W326" i="3" s="1"/>
  <c r="W325" i="3" s="1"/>
  <c r="X328" i="3"/>
  <c r="X327" i="3" s="1"/>
  <c r="X326" i="3" s="1"/>
  <c r="X325" i="3" s="1"/>
  <c r="Y328" i="3"/>
  <c r="Y327" i="3" s="1"/>
  <c r="Y326" i="3" s="1"/>
  <c r="Y325" i="3" s="1"/>
  <c r="Z328" i="3"/>
  <c r="Z327" i="3" s="1"/>
  <c r="Z326" i="3" s="1"/>
  <c r="Z325" i="3" s="1"/>
  <c r="AA328" i="3"/>
  <c r="AA327" i="3" s="1"/>
  <c r="AA326" i="3" s="1"/>
  <c r="AA325" i="3" s="1"/>
  <c r="AB328" i="3"/>
  <c r="AB327" i="3" s="1"/>
  <c r="AB326" i="3" s="1"/>
  <c r="AB325" i="3" s="1"/>
  <c r="AC328" i="3"/>
  <c r="AC327" i="3" s="1"/>
  <c r="AC326" i="3" s="1"/>
  <c r="AC325" i="3" s="1"/>
  <c r="AD328" i="3"/>
  <c r="AD327" i="3" s="1"/>
  <c r="AD326" i="3" s="1"/>
  <c r="AD325" i="3" s="1"/>
  <c r="AE328" i="3"/>
  <c r="AE327" i="3" s="1"/>
  <c r="AE326" i="3" s="1"/>
  <c r="AE325" i="3" s="1"/>
  <c r="AF328" i="3"/>
  <c r="AF327" i="3" s="1"/>
  <c r="AF326" i="3" s="1"/>
  <c r="AF325" i="3" s="1"/>
  <c r="AG328" i="3"/>
  <c r="AG327" i="3" s="1"/>
  <c r="AG326" i="3" s="1"/>
  <c r="AG325" i="3" s="1"/>
  <c r="H332" i="3"/>
  <c r="I332" i="3"/>
  <c r="J332" i="3"/>
  <c r="K332" i="3"/>
  <c r="L332" i="3"/>
  <c r="M332" i="3"/>
  <c r="N332" i="3"/>
  <c r="O332" i="3"/>
  <c r="P332" i="3"/>
  <c r="Q332" i="3"/>
  <c r="R332" i="3"/>
  <c r="S332" i="3"/>
  <c r="T332" i="3"/>
  <c r="U332" i="3"/>
  <c r="V332" i="3"/>
  <c r="W332" i="3"/>
  <c r="X332" i="3"/>
  <c r="Y332" i="3"/>
  <c r="Z332" i="3"/>
  <c r="AA332" i="3"/>
  <c r="AB332" i="3"/>
  <c r="AC332" i="3"/>
  <c r="AD332" i="3"/>
  <c r="AE332" i="3"/>
  <c r="AF332" i="3"/>
  <c r="AG332" i="3"/>
  <c r="H336" i="3"/>
  <c r="I336" i="3"/>
  <c r="J336" i="3"/>
  <c r="K336" i="3"/>
  <c r="L336" i="3"/>
  <c r="M336" i="3"/>
  <c r="N336" i="3"/>
  <c r="O336" i="3"/>
  <c r="P336" i="3"/>
  <c r="Q336" i="3"/>
  <c r="R336" i="3"/>
  <c r="S336" i="3"/>
  <c r="T336" i="3"/>
  <c r="U336" i="3"/>
  <c r="V336" i="3"/>
  <c r="W336" i="3"/>
  <c r="X336" i="3"/>
  <c r="Y336" i="3"/>
  <c r="Z336" i="3"/>
  <c r="AA336" i="3"/>
  <c r="AB336" i="3"/>
  <c r="AC336" i="3"/>
  <c r="AD336" i="3"/>
  <c r="AE336" i="3"/>
  <c r="AF336" i="3"/>
  <c r="AG336" i="3"/>
  <c r="H338" i="3"/>
  <c r="I338" i="3"/>
  <c r="J338" i="3"/>
  <c r="K338" i="3"/>
  <c r="L338" i="3"/>
  <c r="M338" i="3"/>
  <c r="N338" i="3"/>
  <c r="O338" i="3"/>
  <c r="P338" i="3"/>
  <c r="Q338" i="3"/>
  <c r="R338" i="3"/>
  <c r="S338" i="3"/>
  <c r="T338" i="3"/>
  <c r="U338" i="3"/>
  <c r="V338" i="3"/>
  <c r="W338" i="3"/>
  <c r="X338" i="3"/>
  <c r="Y338" i="3"/>
  <c r="Z338" i="3"/>
  <c r="AA338" i="3"/>
  <c r="AB338" i="3"/>
  <c r="AC338" i="3"/>
  <c r="AD338" i="3"/>
  <c r="AE338" i="3"/>
  <c r="AF338" i="3"/>
  <c r="AG338" i="3"/>
  <c r="H341" i="3"/>
  <c r="I341" i="3"/>
  <c r="J341" i="3"/>
  <c r="K341" i="3"/>
  <c r="L341" i="3"/>
  <c r="M341" i="3"/>
  <c r="N341" i="3"/>
  <c r="O341" i="3"/>
  <c r="P341" i="3"/>
  <c r="Q341" i="3"/>
  <c r="R341" i="3"/>
  <c r="S341" i="3"/>
  <c r="T341" i="3"/>
  <c r="U341" i="3"/>
  <c r="V341" i="3"/>
  <c r="W341" i="3"/>
  <c r="X341" i="3"/>
  <c r="Y341" i="3"/>
  <c r="Z341" i="3"/>
  <c r="AA341" i="3"/>
  <c r="AB341" i="3"/>
  <c r="AC341" i="3"/>
  <c r="AD341" i="3"/>
  <c r="AE341" i="3"/>
  <c r="AF341" i="3"/>
  <c r="AG341" i="3"/>
  <c r="H344" i="3"/>
  <c r="I344" i="3"/>
  <c r="J344" i="3"/>
  <c r="K344" i="3"/>
  <c r="L344" i="3"/>
  <c r="M344" i="3"/>
  <c r="N344" i="3"/>
  <c r="O344" i="3"/>
  <c r="P344" i="3"/>
  <c r="Q344" i="3"/>
  <c r="R344" i="3"/>
  <c r="S344" i="3"/>
  <c r="T344" i="3"/>
  <c r="U344" i="3"/>
  <c r="V344" i="3"/>
  <c r="W344" i="3"/>
  <c r="X344" i="3"/>
  <c r="Y344" i="3"/>
  <c r="Z344" i="3"/>
  <c r="AA344" i="3"/>
  <c r="AB344" i="3"/>
  <c r="AC344" i="3"/>
  <c r="AD344" i="3"/>
  <c r="AE344" i="3"/>
  <c r="AF344" i="3"/>
  <c r="AG344" i="3"/>
  <c r="H347" i="3"/>
  <c r="I347" i="3"/>
  <c r="J347" i="3"/>
  <c r="K347" i="3"/>
  <c r="L347" i="3"/>
  <c r="M347" i="3"/>
  <c r="N347" i="3"/>
  <c r="O347" i="3"/>
  <c r="P347" i="3"/>
  <c r="Q347" i="3"/>
  <c r="R347" i="3"/>
  <c r="S347" i="3"/>
  <c r="T347" i="3"/>
  <c r="U347" i="3"/>
  <c r="V347" i="3"/>
  <c r="W347" i="3"/>
  <c r="X347" i="3"/>
  <c r="Y347" i="3"/>
  <c r="Z347" i="3"/>
  <c r="AA347" i="3"/>
  <c r="AB347" i="3"/>
  <c r="AC347" i="3"/>
  <c r="AD347" i="3"/>
  <c r="AE347" i="3"/>
  <c r="AF347" i="3"/>
  <c r="AG347" i="3"/>
  <c r="H349" i="3"/>
  <c r="I349" i="3"/>
  <c r="J349" i="3"/>
  <c r="K349" i="3"/>
  <c r="L349" i="3"/>
  <c r="M349" i="3"/>
  <c r="N349" i="3"/>
  <c r="O349" i="3"/>
  <c r="P349" i="3"/>
  <c r="Q349" i="3"/>
  <c r="R349" i="3"/>
  <c r="S349" i="3"/>
  <c r="T349" i="3"/>
  <c r="U349" i="3"/>
  <c r="V349" i="3"/>
  <c r="W349" i="3"/>
  <c r="X349" i="3"/>
  <c r="Y349" i="3"/>
  <c r="Z349" i="3"/>
  <c r="AA349" i="3"/>
  <c r="AB349" i="3"/>
  <c r="AC349" i="3"/>
  <c r="AD349" i="3"/>
  <c r="AE349" i="3"/>
  <c r="AF349" i="3"/>
  <c r="AG349" i="3"/>
  <c r="H352" i="3"/>
  <c r="I352" i="3"/>
  <c r="J352" i="3"/>
  <c r="K352" i="3"/>
  <c r="L352" i="3"/>
  <c r="M352" i="3"/>
  <c r="N352" i="3"/>
  <c r="O352" i="3"/>
  <c r="P352" i="3"/>
  <c r="Q352" i="3"/>
  <c r="R352" i="3"/>
  <c r="S352" i="3"/>
  <c r="T352" i="3"/>
  <c r="U352" i="3"/>
  <c r="V352" i="3"/>
  <c r="W352" i="3"/>
  <c r="X352" i="3"/>
  <c r="Y352" i="3"/>
  <c r="Z352" i="3"/>
  <c r="AA352" i="3"/>
  <c r="AB352" i="3"/>
  <c r="AC352" i="3"/>
  <c r="AD352" i="3"/>
  <c r="AE352" i="3"/>
  <c r="AF352" i="3"/>
  <c r="AG352" i="3"/>
  <c r="H355" i="3"/>
  <c r="I355" i="3"/>
  <c r="J355" i="3"/>
  <c r="K355" i="3"/>
  <c r="L355" i="3"/>
  <c r="M355" i="3"/>
  <c r="N355" i="3"/>
  <c r="O355" i="3"/>
  <c r="P355" i="3"/>
  <c r="Q355" i="3"/>
  <c r="R355" i="3"/>
  <c r="S355" i="3"/>
  <c r="T355" i="3"/>
  <c r="U355" i="3"/>
  <c r="V355" i="3"/>
  <c r="W355" i="3"/>
  <c r="X355" i="3"/>
  <c r="Y355" i="3"/>
  <c r="Z355" i="3"/>
  <c r="AA355" i="3"/>
  <c r="AB355" i="3"/>
  <c r="AC355" i="3"/>
  <c r="AD355" i="3"/>
  <c r="AE355" i="3"/>
  <c r="AF355" i="3"/>
  <c r="AG355" i="3"/>
  <c r="H361" i="3"/>
  <c r="H360" i="3" s="1"/>
  <c r="H359" i="3" s="1"/>
  <c r="H358" i="3" s="1"/>
  <c r="I361" i="3"/>
  <c r="I360" i="3" s="1"/>
  <c r="I359" i="3" s="1"/>
  <c r="I358" i="3" s="1"/>
  <c r="J361" i="3"/>
  <c r="J360" i="3" s="1"/>
  <c r="J359" i="3" s="1"/>
  <c r="J358" i="3" s="1"/>
  <c r="K361" i="3"/>
  <c r="K360" i="3" s="1"/>
  <c r="K359" i="3" s="1"/>
  <c r="K358" i="3" s="1"/>
  <c r="L361" i="3"/>
  <c r="L360" i="3" s="1"/>
  <c r="L359" i="3" s="1"/>
  <c r="L358" i="3" s="1"/>
  <c r="M361" i="3"/>
  <c r="M360" i="3" s="1"/>
  <c r="M359" i="3" s="1"/>
  <c r="M358" i="3" s="1"/>
  <c r="N361" i="3"/>
  <c r="N360" i="3" s="1"/>
  <c r="N359" i="3" s="1"/>
  <c r="N358" i="3" s="1"/>
  <c r="O361" i="3"/>
  <c r="O360" i="3" s="1"/>
  <c r="O359" i="3" s="1"/>
  <c r="O358" i="3" s="1"/>
  <c r="P361" i="3"/>
  <c r="P360" i="3" s="1"/>
  <c r="P359" i="3" s="1"/>
  <c r="P358" i="3" s="1"/>
  <c r="Q361" i="3"/>
  <c r="Q360" i="3" s="1"/>
  <c r="Q359" i="3" s="1"/>
  <c r="Q358" i="3" s="1"/>
  <c r="R361" i="3"/>
  <c r="R360" i="3" s="1"/>
  <c r="R359" i="3" s="1"/>
  <c r="R358" i="3" s="1"/>
  <c r="S361" i="3"/>
  <c r="S360" i="3" s="1"/>
  <c r="S359" i="3" s="1"/>
  <c r="S358" i="3" s="1"/>
  <c r="T361" i="3"/>
  <c r="T360" i="3" s="1"/>
  <c r="T359" i="3" s="1"/>
  <c r="T358" i="3" s="1"/>
  <c r="U361" i="3"/>
  <c r="U360" i="3" s="1"/>
  <c r="U359" i="3" s="1"/>
  <c r="U358" i="3" s="1"/>
  <c r="V361" i="3"/>
  <c r="V360" i="3" s="1"/>
  <c r="V359" i="3" s="1"/>
  <c r="V358" i="3" s="1"/>
  <c r="W361" i="3"/>
  <c r="W360" i="3" s="1"/>
  <c r="W359" i="3" s="1"/>
  <c r="W358" i="3" s="1"/>
  <c r="X361" i="3"/>
  <c r="X360" i="3" s="1"/>
  <c r="X359" i="3" s="1"/>
  <c r="X358" i="3" s="1"/>
  <c r="Y361" i="3"/>
  <c r="Y360" i="3" s="1"/>
  <c r="Y359" i="3" s="1"/>
  <c r="Y358" i="3" s="1"/>
  <c r="Z361" i="3"/>
  <c r="Z360" i="3" s="1"/>
  <c r="Z359" i="3" s="1"/>
  <c r="Z358" i="3" s="1"/>
  <c r="AA361" i="3"/>
  <c r="AA360" i="3" s="1"/>
  <c r="AA359" i="3" s="1"/>
  <c r="AA358" i="3" s="1"/>
  <c r="AB361" i="3"/>
  <c r="AB360" i="3" s="1"/>
  <c r="AB359" i="3" s="1"/>
  <c r="AB358" i="3" s="1"/>
  <c r="AC361" i="3"/>
  <c r="AC360" i="3" s="1"/>
  <c r="AC359" i="3" s="1"/>
  <c r="AC358" i="3" s="1"/>
  <c r="AD361" i="3"/>
  <c r="AD360" i="3" s="1"/>
  <c r="AD359" i="3" s="1"/>
  <c r="AD358" i="3" s="1"/>
  <c r="AE361" i="3"/>
  <c r="AE360" i="3" s="1"/>
  <c r="AE359" i="3" s="1"/>
  <c r="AE358" i="3" s="1"/>
  <c r="AF361" i="3"/>
  <c r="AF360" i="3" s="1"/>
  <c r="AF359" i="3" s="1"/>
  <c r="AF358" i="3" s="1"/>
  <c r="AG361" i="3"/>
  <c r="H367" i="3"/>
  <c r="H366" i="3" s="1"/>
  <c r="H365" i="3" s="1"/>
  <c r="H364" i="3" s="1"/>
  <c r="I367" i="3"/>
  <c r="I366" i="3" s="1"/>
  <c r="I365" i="3" s="1"/>
  <c r="I364" i="3" s="1"/>
  <c r="J367" i="3"/>
  <c r="J366" i="3" s="1"/>
  <c r="J365" i="3" s="1"/>
  <c r="J364" i="3" s="1"/>
  <c r="K367" i="3"/>
  <c r="K366" i="3" s="1"/>
  <c r="K365" i="3" s="1"/>
  <c r="K364" i="3" s="1"/>
  <c r="L367" i="3"/>
  <c r="L366" i="3" s="1"/>
  <c r="L365" i="3" s="1"/>
  <c r="L364" i="3" s="1"/>
  <c r="M367" i="3"/>
  <c r="M366" i="3" s="1"/>
  <c r="M365" i="3" s="1"/>
  <c r="M364" i="3" s="1"/>
  <c r="N367" i="3"/>
  <c r="N366" i="3" s="1"/>
  <c r="N365" i="3" s="1"/>
  <c r="N364" i="3" s="1"/>
  <c r="O367" i="3"/>
  <c r="O366" i="3" s="1"/>
  <c r="O365" i="3" s="1"/>
  <c r="O364" i="3" s="1"/>
  <c r="P367" i="3"/>
  <c r="P366" i="3" s="1"/>
  <c r="P365" i="3" s="1"/>
  <c r="P364" i="3" s="1"/>
  <c r="Q367" i="3"/>
  <c r="Q366" i="3" s="1"/>
  <c r="Q365" i="3" s="1"/>
  <c r="Q364" i="3" s="1"/>
  <c r="R367" i="3"/>
  <c r="R366" i="3" s="1"/>
  <c r="R365" i="3" s="1"/>
  <c r="R364" i="3" s="1"/>
  <c r="S367" i="3"/>
  <c r="S366" i="3" s="1"/>
  <c r="S365" i="3" s="1"/>
  <c r="S364" i="3" s="1"/>
  <c r="T367" i="3"/>
  <c r="T366" i="3" s="1"/>
  <c r="T365" i="3" s="1"/>
  <c r="T364" i="3" s="1"/>
  <c r="U367" i="3"/>
  <c r="U366" i="3" s="1"/>
  <c r="U365" i="3" s="1"/>
  <c r="U364" i="3" s="1"/>
  <c r="V367" i="3"/>
  <c r="V366" i="3" s="1"/>
  <c r="V365" i="3" s="1"/>
  <c r="V364" i="3" s="1"/>
  <c r="W367" i="3"/>
  <c r="W366" i="3" s="1"/>
  <c r="W365" i="3" s="1"/>
  <c r="W364" i="3" s="1"/>
  <c r="X367" i="3"/>
  <c r="X366" i="3" s="1"/>
  <c r="X365" i="3" s="1"/>
  <c r="X364" i="3" s="1"/>
  <c r="Y367" i="3"/>
  <c r="Y366" i="3" s="1"/>
  <c r="Y365" i="3" s="1"/>
  <c r="Y364" i="3" s="1"/>
  <c r="Z367" i="3"/>
  <c r="Z366" i="3" s="1"/>
  <c r="Z365" i="3" s="1"/>
  <c r="Z364" i="3" s="1"/>
  <c r="AA367" i="3"/>
  <c r="AA366" i="3" s="1"/>
  <c r="AA365" i="3" s="1"/>
  <c r="AA364" i="3" s="1"/>
  <c r="AB367" i="3"/>
  <c r="AB366" i="3" s="1"/>
  <c r="AB365" i="3" s="1"/>
  <c r="AB364" i="3" s="1"/>
  <c r="AC367" i="3"/>
  <c r="AC366" i="3" s="1"/>
  <c r="AC365" i="3" s="1"/>
  <c r="AC364" i="3" s="1"/>
  <c r="AD367" i="3"/>
  <c r="AD366" i="3" s="1"/>
  <c r="AD365" i="3" s="1"/>
  <c r="AD364" i="3" s="1"/>
  <c r="AE367" i="3"/>
  <c r="AE366" i="3" s="1"/>
  <c r="AE365" i="3" s="1"/>
  <c r="AE364" i="3" s="1"/>
  <c r="AF367" i="3"/>
  <c r="AF366" i="3" s="1"/>
  <c r="AF365" i="3" s="1"/>
  <c r="AF364" i="3" s="1"/>
  <c r="AG367" i="3"/>
  <c r="AG366" i="3" s="1"/>
  <c r="AG365" i="3" s="1"/>
  <c r="AG364" i="3" s="1"/>
  <c r="H372" i="3"/>
  <c r="I372" i="3"/>
  <c r="J372" i="3"/>
  <c r="K372" i="3"/>
  <c r="L372" i="3"/>
  <c r="M372" i="3"/>
  <c r="N372" i="3"/>
  <c r="O372" i="3"/>
  <c r="P372" i="3"/>
  <c r="Q372" i="3"/>
  <c r="R372" i="3"/>
  <c r="S372" i="3"/>
  <c r="T372" i="3"/>
  <c r="U372" i="3"/>
  <c r="V372" i="3"/>
  <c r="W372" i="3"/>
  <c r="X372" i="3"/>
  <c r="Y372" i="3"/>
  <c r="Z372" i="3"/>
  <c r="AA372" i="3"/>
  <c r="AB372" i="3"/>
  <c r="AC372" i="3"/>
  <c r="AD372" i="3"/>
  <c r="AE372" i="3"/>
  <c r="AF372" i="3"/>
  <c r="AG372" i="3"/>
  <c r="H374" i="3"/>
  <c r="I374" i="3"/>
  <c r="J374" i="3"/>
  <c r="K374" i="3"/>
  <c r="L374" i="3"/>
  <c r="M374" i="3"/>
  <c r="N374" i="3"/>
  <c r="O374" i="3"/>
  <c r="P374" i="3"/>
  <c r="Q374" i="3"/>
  <c r="R374" i="3"/>
  <c r="S374" i="3"/>
  <c r="T374" i="3"/>
  <c r="U374" i="3"/>
  <c r="V374" i="3"/>
  <c r="W374" i="3"/>
  <c r="X374" i="3"/>
  <c r="Y374" i="3"/>
  <c r="Z374" i="3"/>
  <c r="AA374" i="3"/>
  <c r="AB374" i="3"/>
  <c r="AC374" i="3"/>
  <c r="AD374" i="3"/>
  <c r="AE374" i="3"/>
  <c r="AF374" i="3"/>
  <c r="AG374" i="3"/>
  <c r="H377" i="3"/>
  <c r="I377" i="3"/>
  <c r="J377" i="3"/>
  <c r="K377" i="3"/>
  <c r="L377" i="3"/>
  <c r="M377" i="3"/>
  <c r="N377" i="3"/>
  <c r="O377" i="3"/>
  <c r="P377" i="3"/>
  <c r="Q377" i="3"/>
  <c r="R377" i="3"/>
  <c r="S377" i="3"/>
  <c r="T377" i="3"/>
  <c r="U377" i="3"/>
  <c r="V377" i="3"/>
  <c r="W377" i="3"/>
  <c r="X377" i="3"/>
  <c r="Y377" i="3"/>
  <c r="Z377" i="3"/>
  <c r="AA377" i="3"/>
  <c r="AB377" i="3"/>
  <c r="AC377" i="3"/>
  <c r="AD377" i="3"/>
  <c r="AE377" i="3"/>
  <c r="AF377" i="3"/>
  <c r="AG377" i="3"/>
  <c r="H379" i="3"/>
  <c r="I379" i="3"/>
  <c r="J379" i="3"/>
  <c r="K379" i="3"/>
  <c r="L379" i="3"/>
  <c r="M379" i="3"/>
  <c r="N379" i="3"/>
  <c r="O379" i="3"/>
  <c r="P379" i="3"/>
  <c r="Q379" i="3"/>
  <c r="R379" i="3"/>
  <c r="S379" i="3"/>
  <c r="T379" i="3"/>
  <c r="U379" i="3"/>
  <c r="V379" i="3"/>
  <c r="W379" i="3"/>
  <c r="X379" i="3"/>
  <c r="Y379" i="3"/>
  <c r="Z379" i="3"/>
  <c r="AA379" i="3"/>
  <c r="AB379" i="3"/>
  <c r="AC379" i="3"/>
  <c r="AD379" i="3"/>
  <c r="AE379" i="3"/>
  <c r="AF379" i="3"/>
  <c r="AG379" i="3"/>
  <c r="H381" i="3"/>
  <c r="I381" i="3"/>
  <c r="J381" i="3"/>
  <c r="K381" i="3"/>
  <c r="L381" i="3"/>
  <c r="M381" i="3"/>
  <c r="N381" i="3"/>
  <c r="O381" i="3"/>
  <c r="P381" i="3"/>
  <c r="Q381" i="3"/>
  <c r="R381" i="3"/>
  <c r="S381" i="3"/>
  <c r="T381" i="3"/>
  <c r="U381" i="3"/>
  <c r="V381" i="3"/>
  <c r="W381" i="3"/>
  <c r="X381" i="3"/>
  <c r="Y381" i="3"/>
  <c r="Z381" i="3"/>
  <c r="AA381" i="3"/>
  <c r="AB381" i="3"/>
  <c r="AC381" i="3"/>
  <c r="AD381" i="3"/>
  <c r="AE381" i="3"/>
  <c r="AF381" i="3"/>
  <c r="AG381" i="3"/>
  <c r="H384" i="3"/>
  <c r="I384" i="3"/>
  <c r="J384" i="3"/>
  <c r="K384" i="3"/>
  <c r="L384" i="3"/>
  <c r="M384" i="3"/>
  <c r="N384" i="3"/>
  <c r="O384" i="3"/>
  <c r="P384" i="3"/>
  <c r="Q384" i="3"/>
  <c r="R384" i="3"/>
  <c r="S384" i="3"/>
  <c r="T384" i="3"/>
  <c r="U384" i="3"/>
  <c r="V384" i="3"/>
  <c r="W384" i="3"/>
  <c r="X384" i="3"/>
  <c r="Y384" i="3"/>
  <c r="Z384" i="3"/>
  <c r="AA384" i="3"/>
  <c r="AB384" i="3"/>
  <c r="AC384" i="3"/>
  <c r="AD384" i="3"/>
  <c r="AE384" i="3"/>
  <c r="AF384" i="3"/>
  <c r="AG384" i="3"/>
  <c r="H386" i="3"/>
  <c r="I386" i="3"/>
  <c r="J386" i="3"/>
  <c r="K386" i="3"/>
  <c r="L386" i="3"/>
  <c r="M386" i="3"/>
  <c r="N386" i="3"/>
  <c r="O386" i="3"/>
  <c r="P386" i="3"/>
  <c r="Q386" i="3"/>
  <c r="R386" i="3"/>
  <c r="S386" i="3"/>
  <c r="T386" i="3"/>
  <c r="U386" i="3"/>
  <c r="V386" i="3"/>
  <c r="W386" i="3"/>
  <c r="X386" i="3"/>
  <c r="Y386" i="3"/>
  <c r="Z386" i="3"/>
  <c r="AA386" i="3"/>
  <c r="AB386" i="3"/>
  <c r="AC386" i="3"/>
  <c r="AD386" i="3"/>
  <c r="AE386" i="3"/>
  <c r="AF386" i="3"/>
  <c r="AG386" i="3"/>
  <c r="H390" i="3"/>
  <c r="H389" i="3" s="1"/>
  <c r="I390" i="3"/>
  <c r="I389" i="3" s="1"/>
  <c r="J390" i="3"/>
  <c r="J389" i="3" s="1"/>
  <c r="K390" i="3"/>
  <c r="K389" i="3" s="1"/>
  <c r="L390" i="3"/>
  <c r="L389" i="3" s="1"/>
  <c r="M390" i="3"/>
  <c r="M389" i="3" s="1"/>
  <c r="N390" i="3"/>
  <c r="N389" i="3" s="1"/>
  <c r="O390" i="3"/>
  <c r="O389" i="3" s="1"/>
  <c r="P390" i="3"/>
  <c r="P389" i="3" s="1"/>
  <c r="Q390" i="3"/>
  <c r="Q389" i="3" s="1"/>
  <c r="R390" i="3"/>
  <c r="R389" i="3" s="1"/>
  <c r="S390" i="3"/>
  <c r="S389" i="3" s="1"/>
  <c r="T390" i="3"/>
  <c r="T389" i="3" s="1"/>
  <c r="U390" i="3"/>
  <c r="U389" i="3" s="1"/>
  <c r="V390" i="3"/>
  <c r="V389" i="3" s="1"/>
  <c r="W390" i="3"/>
  <c r="W389" i="3" s="1"/>
  <c r="X390" i="3"/>
  <c r="X389" i="3" s="1"/>
  <c r="Y390" i="3"/>
  <c r="Y389" i="3" s="1"/>
  <c r="Z390" i="3"/>
  <c r="Z389" i="3" s="1"/>
  <c r="AA390" i="3"/>
  <c r="AA389" i="3" s="1"/>
  <c r="AB390" i="3"/>
  <c r="AB389" i="3" s="1"/>
  <c r="AC390" i="3"/>
  <c r="AC389" i="3" s="1"/>
  <c r="AD390" i="3"/>
  <c r="AD389" i="3" s="1"/>
  <c r="AE390" i="3"/>
  <c r="AE389" i="3" s="1"/>
  <c r="AF390" i="3"/>
  <c r="AF389" i="3" s="1"/>
  <c r="AG390" i="3"/>
  <c r="H393" i="3"/>
  <c r="I393" i="3"/>
  <c r="J393" i="3"/>
  <c r="K393" i="3"/>
  <c r="L393" i="3"/>
  <c r="M393" i="3"/>
  <c r="N393" i="3"/>
  <c r="O393" i="3"/>
  <c r="P393" i="3"/>
  <c r="Q393" i="3"/>
  <c r="R393" i="3"/>
  <c r="S393" i="3"/>
  <c r="T393" i="3"/>
  <c r="U393" i="3"/>
  <c r="V393" i="3"/>
  <c r="W393" i="3"/>
  <c r="X393" i="3"/>
  <c r="Y393" i="3"/>
  <c r="Z393" i="3"/>
  <c r="AA393" i="3"/>
  <c r="AB393" i="3"/>
  <c r="AC393" i="3"/>
  <c r="AD393" i="3"/>
  <c r="AE393" i="3"/>
  <c r="AF393" i="3"/>
  <c r="AG393" i="3"/>
  <c r="H395" i="3"/>
  <c r="I395" i="3"/>
  <c r="J395" i="3"/>
  <c r="K395" i="3"/>
  <c r="L395" i="3"/>
  <c r="M395" i="3"/>
  <c r="N395" i="3"/>
  <c r="O395" i="3"/>
  <c r="P395" i="3"/>
  <c r="Q395" i="3"/>
  <c r="R395" i="3"/>
  <c r="S395" i="3"/>
  <c r="T395" i="3"/>
  <c r="U395" i="3"/>
  <c r="V395" i="3"/>
  <c r="W395" i="3"/>
  <c r="X395" i="3"/>
  <c r="Y395" i="3"/>
  <c r="Z395" i="3"/>
  <c r="AA395" i="3"/>
  <c r="AB395" i="3"/>
  <c r="AC395" i="3"/>
  <c r="AD395" i="3"/>
  <c r="AE395" i="3"/>
  <c r="AF395" i="3"/>
  <c r="AG395" i="3"/>
  <c r="H397" i="3"/>
  <c r="I397" i="3"/>
  <c r="J397" i="3"/>
  <c r="K397" i="3"/>
  <c r="L397" i="3"/>
  <c r="M397" i="3"/>
  <c r="N397" i="3"/>
  <c r="O397" i="3"/>
  <c r="P397" i="3"/>
  <c r="Q397" i="3"/>
  <c r="R397" i="3"/>
  <c r="S397" i="3"/>
  <c r="T397" i="3"/>
  <c r="U397" i="3"/>
  <c r="V397" i="3"/>
  <c r="W397" i="3"/>
  <c r="X397" i="3"/>
  <c r="Y397" i="3"/>
  <c r="Z397" i="3"/>
  <c r="AA397" i="3"/>
  <c r="AB397" i="3"/>
  <c r="AC397" i="3"/>
  <c r="AD397" i="3"/>
  <c r="AE397" i="3"/>
  <c r="AF397" i="3"/>
  <c r="AG397" i="3"/>
  <c r="H401" i="3"/>
  <c r="I401" i="3"/>
  <c r="J401" i="3"/>
  <c r="K401" i="3"/>
  <c r="L401" i="3"/>
  <c r="M401" i="3"/>
  <c r="N401" i="3"/>
  <c r="O401" i="3"/>
  <c r="P401" i="3"/>
  <c r="Q401" i="3"/>
  <c r="R401" i="3"/>
  <c r="S401" i="3"/>
  <c r="T401" i="3"/>
  <c r="U401" i="3"/>
  <c r="V401" i="3"/>
  <c r="W401" i="3"/>
  <c r="X401" i="3"/>
  <c r="Y401" i="3"/>
  <c r="Z401" i="3"/>
  <c r="AA401" i="3"/>
  <c r="AB401" i="3"/>
  <c r="AC401" i="3"/>
  <c r="AD401" i="3"/>
  <c r="AE401" i="3"/>
  <c r="AF401" i="3"/>
  <c r="AG401" i="3"/>
  <c r="H403" i="3"/>
  <c r="I403" i="3"/>
  <c r="J403" i="3"/>
  <c r="K403" i="3"/>
  <c r="L403" i="3"/>
  <c r="M403" i="3"/>
  <c r="N403" i="3"/>
  <c r="O403" i="3"/>
  <c r="P403" i="3"/>
  <c r="Q403" i="3"/>
  <c r="R403" i="3"/>
  <c r="S403" i="3"/>
  <c r="T403" i="3"/>
  <c r="U403" i="3"/>
  <c r="V403" i="3"/>
  <c r="W403" i="3"/>
  <c r="X403" i="3"/>
  <c r="Y403" i="3"/>
  <c r="Z403" i="3"/>
  <c r="AA403" i="3"/>
  <c r="AB403" i="3"/>
  <c r="AC403" i="3"/>
  <c r="AD403" i="3"/>
  <c r="AE403" i="3"/>
  <c r="AF403" i="3"/>
  <c r="AG403" i="3"/>
  <c r="H407" i="3"/>
  <c r="H406" i="3" s="1"/>
  <c r="I407" i="3"/>
  <c r="I406" i="3" s="1"/>
  <c r="J407" i="3"/>
  <c r="J406" i="3" s="1"/>
  <c r="K407" i="3"/>
  <c r="K406" i="3" s="1"/>
  <c r="L407" i="3"/>
  <c r="L406" i="3" s="1"/>
  <c r="M407" i="3"/>
  <c r="M406" i="3" s="1"/>
  <c r="N407" i="3"/>
  <c r="N406" i="3" s="1"/>
  <c r="O407" i="3"/>
  <c r="O406" i="3" s="1"/>
  <c r="P407" i="3"/>
  <c r="P406" i="3" s="1"/>
  <c r="Q407" i="3"/>
  <c r="Q406" i="3" s="1"/>
  <c r="R407" i="3"/>
  <c r="R406" i="3" s="1"/>
  <c r="S407" i="3"/>
  <c r="S406" i="3" s="1"/>
  <c r="T407" i="3"/>
  <c r="T406" i="3" s="1"/>
  <c r="U407" i="3"/>
  <c r="U406" i="3" s="1"/>
  <c r="V407" i="3"/>
  <c r="V406" i="3" s="1"/>
  <c r="W407" i="3"/>
  <c r="W406" i="3" s="1"/>
  <c r="X407" i="3"/>
  <c r="X406" i="3" s="1"/>
  <c r="Y407" i="3"/>
  <c r="Y406" i="3" s="1"/>
  <c r="Z407" i="3"/>
  <c r="Z406" i="3" s="1"/>
  <c r="AA407" i="3"/>
  <c r="AA406" i="3" s="1"/>
  <c r="AB407" i="3"/>
  <c r="AB406" i="3" s="1"/>
  <c r="AC407" i="3"/>
  <c r="AC406" i="3" s="1"/>
  <c r="AD407" i="3"/>
  <c r="AD406" i="3" s="1"/>
  <c r="AE407" i="3"/>
  <c r="AE406" i="3" s="1"/>
  <c r="AF407" i="3"/>
  <c r="AF406" i="3" s="1"/>
  <c r="AG407" i="3"/>
  <c r="AG406" i="3" s="1"/>
  <c r="H414" i="3"/>
  <c r="K414" i="3"/>
  <c r="L414" i="3"/>
  <c r="O414" i="3"/>
  <c r="P414" i="3"/>
  <c r="S414" i="3"/>
  <c r="T414" i="3"/>
  <c r="W414" i="3"/>
  <c r="X414" i="3"/>
  <c r="AA414" i="3"/>
  <c r="AB414" i="3"/>
  <c r="AE414" i="3"/>
  <c r="AF414" i="3"/>
  <c r="I414" i="3"/>
  <c r="J414" i="3"/>
  <c r="M414" i="3"/>
  <c r="N414" i="3"/>
  <c r="Q414" i="3"/>
  <c r="R414" i="3"/>
  <c r="U414" i="3"/>
  <c r="V414" i="3"/>
  <c r="Y414" i="3"/>
  <c r="Z414" i="3"/>
  <c r="AC414" i="3"/>
  <c r="AD414" i="3"/>
  <c r="AG414" i="3"/>
  <c r="H416" i="3"/>
  <c r="I416" i="3"/>
  <c r="I413" i="3" s="1"/>
  <c r="I412" i="3" s="1"/>
  <c r="I411" i="3" s="1"/>
  <c r="I410" i="3" s="1"/>
  <c r="J416" i="3"/>
  <c r="K416" i="3"/>
  <c r="L416" i="3"/>
  <c r="M416" i="3"/>
  <c r="N416" i="3"/>
  <c r="O416" i="3"/>
  <c r="P416" i="3"/>
  <c r="Q416" i="3"/>
  <c r="Q413" i="3" s="1"/>
  <c r="Q412" i="3" s="1"/>
  <c r="Q411" i="3" s="1"/>
  <c r="Q410" i="3" s="1"/>
  <c r="R416" i="3"/>
  <c r="S416" i="3"/>
  <c r="T416" i="3"/>
  <c r="U416" i="3"/>
  <c r="U413" i="3" s="1"/>
  <c r="U412" i="3" s="1"/>
  <c r="U411" i="3" s="1"/>
  <c r="U410" i="3" s="1"/>
  <c r="V416" i="3"/>
  <c r="W416" i="3"/>
  <c r="X416" i="3"/>
  <c r="Y416" i="3"/>
  <c r="Y413" i="3" s="1"/>
  <c r="Y412" i="3" s="1"/>
  <c r="Y411" i="3" s="1"/>
  <c r="Y410" i="3" s="1"/>
  <c r="Z416" i="3"/>
  <c r="AA416" i="3"/>
  <c r="AB416" i="3"/>
  <c r="AC416" i="3"/>
  <c r="AD416" i="3"/>
  <c r="AE416" i="3"/>
  <c r="AF416" i="3"/>
  <c r="AG416" i="3"/>
  <c r="AG413" i="3" s="1"/>
  <c r="H422" i="3"/>
  <c r="I422" i="3"/>
  <c r="J422" i="3"/>
  <c r="K422" i="3"/>
  <c r="L422" i="3"/>
  <c r="M422" i="3"/>
  <c r="N422" i="3"/>
  <c r="O422" i="3"/>
  <c r="P422" i="3"/>
  <c r="Q422" i="3"/>
  <c r="R422" i="3"/>
  <c r="S422" i="3"/>
  <c r="T422" i="3"/>
  <c r="U422" i="3"/>
  <c r="V422" i="3"/>
  <c r="W422" i="3"/>
  <c r="X422" i="3"/>
  <c r="Y422" i="3"/>
  <c r="Z422" i="3"/>
  <c r="AA422" i="3"/>
  <c r="AB422" i="3"/>
  <c r="AC422" i="3"/>
  <c r="AD422" i="3"/>
  <c r="AE422" i="3"/>
  <c r="AF422" i="3"/>
  <c r="AG422" i="3"/>
  <c r="H424" i="3"/>
  <c r="I424" i="3"/>
  <c r="J424" i="3"/>
  <c r="J421" i="3" s="1"/>
  <c r="J420" i="3" s="1"/>
  <c r="J419" i="3" s="1"/>
  <c r="J418" i="3" s="1"/>
  <c r="K424" i="3"/>
  <c r="L424" i="3"/>
  <c r="M424" i="3"/>
  <c r="N424" i="3"/>
  <c r="N421" i="3" s="1"/>
  <c r="N420" i="3" s="1"/>
  <c r="N419" i="3" s="1"/>
  <c r="N418" i="3" s="1"/>
  <c r="O424" i="3"/>
  <c r="P424" i="3"/>
  <c r="Q424" i="3"/>
  <c r="R424" i="3"/>
  <c r="R421" i="3" s="1"/>
  <c r="R420" i="3" s="1"/>
  <c r="R419" i="3" s="1"/>
  <c r="R418" i="3" s="1"/>
  <c r="S424" i="3"/>
  <c r="T424" i="3"/>
  <c r="U424" i="3"/>
  <c r="V424" i="3"/>
  <c r="V421" i="3" s="1"/>
  <c r="V420" i="3" s="1"/>
  <c r="V419" i="3" s="1"/>
  <c r="V418" i="3" s="1"/>
  <c r="W424" i="3"/>
  <c r="X424" i="3"/>
  <c r="Y424" i="3"/>
  <c r="Z424" i="3"/>
  <c r="Z421" i="3" s="1"/>
  <c r="Z420" i="3" s="1"/>
  <c r="Z419" i="3" s="1"/>
  <c r="Z418" i="3" s="1"/>
  <c r="AA424" i="3"/>
  <c r="AB424" i="3"/>
  <c r="AC424" i="3"/>
  <c r="AD424" i="3"/>
  <c r="AD421" i="3" s="1"/>
  <c r="AD420" i="3" s="1"/>
  <c r="AD419" i="3" s="1"/>
  <c r="AD418" i="3" s="1"/>
  <c r="AE424" i="3"/>
  <c r="AF424" i="3"/>
  <c r="AG424" i="3"/>
  <c r="H430" i="3"/>
  <c r="H429" i="3" s="1"/>
  <c r="H428" i="3" s="1"/>
  <c r="H427" i="3" s="1"/>
  <c r="H426" i="3" s="1"/>
  <c r="I430" i="3"/>
  <c r="I429" i="3" s="1"/>
  <c r="I428" i="3" s="1"/>
  <c r="I427" i="3" s="1"/>
  <c r="I426" i="3" s="1"/>
  <c r="J430" i="3"/>
  <c r="J429" i="3" s="1"/>
  <c r="J428" i="3" s="1"/>
  <c r="J427" i="3" s="1"/>
  <c r="J426" i="3" s="1"/>
  <c r="K430" i="3"/>
  <c r="K429" i="3" s="1"/>
  <c r="K428" i="3" s="1"/>
  <c r="K427" i="3" s="1"/>
  <c r="K426" i="3" s="1"/>
  <c r="L430" i="3"/>
  <c r="L429" i="3" s="1"/>
  <c r="L428" i="3" s="1"/>
  <c r="L427" i="3" s="1"/>
  <c r="L426" i="3" s="1"/>
  <c r="M430" i="3"/>
  <c r="M429" i="3" s="1"/>
  <c r="M428" i="3" s="1"/>
  <c r="M427" i="3" s="1"/>
  <c r="M426" i="3" s="1"/>
  <c r="N430" i="3"/>
  <c r="N429" i="3" s="1"/>
  <c r="N428" i="3" s="1"/>
  <c r="N427" i="3" s="1"/>
  <c r="N426" i="3" s="1"/>
  <c r="O430" i="3"/>
  <c r="O429" i="3" s="1"/>
  <c r="O428" i="3" s="1"/>
  <c r="O427" i="3" s="1"/>
  <c r="O426" i="3" s="1"/>
  <c r="P430" i="3"/>
  <c r="P429" i="3" s="1"/>
  <c r="P428" i="3" s="1"/>
  <c r="P427" i="3" s="1"/>
  <c r="P426" i="3" s="1"/>
  <c r="Q430" i="3"/>
  <c r="Q429" i="3" s="1"/>
  <c r="Q428" i="3" s="1"/>
  <c r="Q427" i="3" s="1"/>
  <c r="Q426" i="3" s="1"/>
  <c r="R430" i="3"/>
  <c r="R429" i="3" s="1"/>
  <c r="R428" i="3" s="1"/>
  <c r="R427" i="3" s="1"/>
  <c r="R426" i="3" s="1"/>
  <c r="S430" i="3"/>
  <c r="S429" i="3" s="1"/>
  <c r="S428" i="3" s="1"/>
  <c r="S427" i="3" s="1"/>
  <c r="S426" i="3" s="1"/>
  <c r="T430" i="3"/>
  <c r="T429" i="3" s="1"/>
  <c r="T428" i="3" s="1"/>
  <c r="T427" i="3" s="1"/>
  <c r="T426" i="3" s="1"/>
  <c r="U430" i="3"/>
  <c r="U429" i="3" s="1"/>
  <c r="U428" i="3" s="1"/>
  <c r="U427" i="3" s="1"/>
  <c r="U426" i="3" s="1"/>
  <c r="V430" i="3"/>
  <c r="V429" i="3" s="1"/>
  <c r="V428" i="3" s="1"/>
  <c r="V427" i="3" s="1"/>
  <c r="V426" i="3" s="1"/>
  <c r="W430" i="3"/>
  <c r="W429" i="3" s="1"/>
  <c r="W428" i="3" s="1"/>
  <c r="W427" i="3" s="1"/>
  <c r="W426" i="3" s="1"/>
  <c r="X430" i="3"/>
  <c r="X429" i="3" s="1"/>
  <c r="X428" i="3" s="1"/>
  <c r="X427" i="3" s="1"/>
  <c r="X426" i="3" s="1"/>
  <c r="Y430" i="3"/>
  <c r="Y429" i="3" s="1"/>
  <c r="Y428" i="3" s="1"/>
  <c r="Y427" i="3" s="1"/>
  <c r="Y426" i="3" s="1"/>
  <c r="Z430" i="3"/>
  <c r="Z429" i="3" s="1"/>
  <c r="Z428" i="3" s="1"/>
  <c r="Z427" i="3" s="1"/>
  <c r="Z426" i="3" s="1"/>
  <c r="AA430" i="3"/>
  <c r="AA429" i="3" s="1"/>
  <c r="AA428" i="3" s="1"/>
  <c r="AA427" i="3" s="1"/>
  <c r="AA426" i="3" s="1"/>
  <c r="AB430" i="3"/>
  <c r="AB429" i="3" s="1"/>
  <c r="AB428" i="3" s="1"/>
  <c r="AB427" i="3" s="1"/>
  <c r="AB426" i="3" s="1"/>
  <c r="AC430" i="3"/>
  <c r="AC429" i="3" s="1"/>
  <c r="AC428" i="3" s="1"/>
  <c r="AC427" i="3" s="1"/>
  <c r="AC426" i="3" s="1"/>
  <c r="AD430" i="3"/>
  <c r="AD429" i="3" s="1"/>
  <c r="AD428" i="3" s="1"/>
  <c r="AD427" i="3" s="1"/>
  <c r="AD426" i="3" s="1"/>
  <c r="AE430" i="3"/>
  <c r="AE429" i="3" s="1"/>
  <c r="AE428" i="3" s="1"/>
  <c r="AE427" i="3" s="1"/>
  <c r="AE426" i="3" s="1"/>
  <c r="AF430" i="3"/>
  <c r="AF429" i="3" s="1"/>
  <c r="AF428" i="3" s="1"/>
  <c r="AF427" i="3" s="1"/>
  <c r="AF426" i="3" s="1"/>
  <c r="AG430" i="3"/>
  <c r="AG429" i="3" s="1"/>
  <c r="AG428" i="3" s="1"/>
  <c r="AG427" i="3" s="1"/>
  <c r="AG426" i="3" s="1"/>
  <c r="H436" i="3"/>
  <c r="K436" i="3"/>
  <c r="L436" i="3"/>
  <c r="O436" i="3"/>
  <c r="P436" i="3"/>
  <c r="S436" i="3"/>
  <c r="T436" i="3"/>
  <c r="W436" i="3"/>
  <c r="X436" i="3"/>
  <c r="AA436" i="3"/>
  <c r="AB436" i="3"/>
  <c r="AE436" i="3"/>
  <c r="AF436" i="3"/>
  <c r="I436" i="3"/>
  <c r="J436" i="3"/>
  <c r="M436" i="3"/>
  <c r="N436" i="3"/>
  <c r="Q436" i="3"/>
  <c r="R436" i="3"/>
  <c r="U436" i="3"/>
  <c r="V436" i="3"/>
  <c r="Y436" i="3"/>
  <c r="Z436" i="3"/>
  <c r="AC436" i="3"/>
  <c r="AD436" i="3"/>
  <c r="AG436" i="3"/>
  <c r="H438" i="3"/>
  <c r="I438" i="3"/>
  <c r="J438" i="3"/>
  <c r="K438" i="3"/>
  <c r="L438" i="3"/>
  <c r="M438" i="3"/>
  <c r="N438" i="3"/>
  <c r="O438" i="3"/>
  <c r="P438" i="3"/>
  <c r="Q438" i="3"/>
  <c r="R438" i="3"/>
  <c r="S438" i="3"/>
  <c r="T438" i="3"/>
  <c r="U438" i="3"/>
  <c r="V438" i="3"/>
  <c r="W438" i="3"/>
  <c r="X438" i="3"/>
  <c r="Y438" i="3"/>
  <c r="Z438" i="3"/>
  <c r="AA438" i="3"/>
  <c r="AB438" i="3"/>
  <c r="AC438" i="3"/>
  <c r="AD438" i="3"/>
  <c r="AE438" i="3"/>
  <c r="AF438" i="3"/>
  <c r="AG438" i="3"/>
  <c r="H441" i="3"/>
  <c r="I441" i="3"/>
  <c r="J441" i="3"/>
  <c r="K441" i="3"/>
  <c r="L441" i="3"/>
  <c r="M441" i="3"/>
  <c r="N441" i="3"/>
  <c r="O441" i="3"/>
  <c r="P441" i="3"/>
  <c r="Q441" i="3"/>
  <c r="Q435" i="3" s="1"/>
  <c r="Q434" i="3" s="1"/>
  <c r="Q433" i="3" s="1"/>
  <c r="Q432" i="3" s="1"/>
  <c r="R441" i="3"/>
  <c r="S441" i="3"/>
  <c r="T441" i="3"/>
  <c r="U441" i="3"/>
  <c r="V441" i="3"/>
  <c r="W441" i="3"/>
  <c r="X441" i="3"/>
  <c r="Y441" i="3"/>
  <c r="Z441" i="3"/>
  <c r="AA441" i="3"/>
  <c r="AB441" i="3"/>
  <c r="AC441" i="3"/>
  <c r="AD441" i="3"/>
  <c r="AE441" i="3"/>
  <c r="AF441" i="3"/>
  <c r="AG441" i="3"/>
  <c r="H443" i="3"/>
  <c r="I443" i="3"/>
  <c r="J443" i="3"/>
  <c r="K443" i="3"/>
  <c r="L443" i="3"/>
  <c r="M443" i="3"/>
  <c r="N443" i="3"/>
  <c r="O443" i="3"/>
  <c r="P443" i="3"/>
  <c r="Q443" i="3"/>
  <c r="R443" i="3"/>
  <c r="S443" i="3"/>
  <c r="T443" i="3"/>
  <c r="U443" i="3"/>
  <c r="V443" i="3"/>
  <c r="W443" i="3"/>
  <c r="X443" i="3"/>
  <c r="Y443" i="3"/>
  <c r="Z443" i="3"/>
  <c r="AA443" i="3"/>
  <c r="AB443" i="3"/>
  <c r="AC443" i="3"/>
  <c r="AD443" i="3"/>
  <c r="AE443" i="3"/>
  <c r="AF443" i="3"/>
  <c r="AG443" i="3"/>
  <c r="H449" i="3"/>
  <c r="H448" i="3" s="1"/>
  <c r="H447" i="3" s="1"/>
  <c r="H446" i="3" s="1"/>
  <c r="I449" i="3"/>
  <c r="I448" i="3" s="1"/>
  <c r="I447" i="3" s="1"/>
  <c r="I446" i="3" s="1"/>
  <c r="J449" i="3"/>
  <c r="J448" i="3" s="1"/>
  <c r="J447" i="3" s="1"/>
  <c r="J446" i="3" s="1"/>
  <c r="K449" i="3"/>
  <c r="K448" i="3" s="1"/>
  <c r="K447" i="3" s="1"/>
  <c r="K446" i="3" s="1"/>
  <c r="L449" i="3"/>
  <c r="L448" i="3" s="1"/>
  <c r="L447" i="3" s="1"/>
  <c r="L446" i="3" s="1"/>
  <c r="M449" i="3"/>
  <c r="M448" i="3" s="1"/>
  <c r="M447" i="3" s="1"/>
  <c r="M446" i="3" s="1"/>
  <c r="N449" i="3"/>
  <c r="N448" i="3" s="1"/>
  <c r="N447" i="3" s="1"/>
  <c r="N446" i="3" s="1"/>
  <c r="O449" i="3"/>
  <c r="O448" i="3" s="1"/>
  <c r="O447" i="3" s="1"/>
  <c r="O446" i="3" s="1"/>
  <c r="P449" i="3"/>
  <c r="P448" i="3" s="1"/>
  <c r="P447" i="3" s="1"/>
  <c r="P446" i="3" s="1"/>
  <c r="Q449" i="3"/>
  <c r="Q448" i="3" s="1"/>
  <c r="Q447" i="3" s="1"/>
  <c r="Q446" i="3" s="1"/>
  <c r="R449" i="3"/>
  <c r="R448" i="3" s="1"/>
  <c r="R447" i="3" s="1"/>
  <c r="R446" i="3" s="1"/>
  <c r="S449" i="3"/>
  <c r="S448" i="3" s="1"/>
  <c r="S447" i="3" s="1"/>
  <c r="S446" i="3" s="1"/>
  <c r="T449" i="3"/>
  <c r="T448" i="3" s="1"/>
  <c r="T447" i="3" s="1"/>
  <c r="T446" i="3" s="1"/>
  <c r="U449" i="3"/>
  <c r="U448" i="3" s="1"/>
  <c r="U447" i="3" s="1"/>
  <c r="U446" i="3" s="1"/>
  <c r="V449" i="3"/>
  <c r="V448" i="3" s="1"/>
  <c r="V447" i="3" s="1"/>
  <c r="V446" i="3" s="1"/>
  <c r="W449" i="3"/>
  <c r="W448" i="3" s="1"/>
  <c r="W447" i="3" s="1"/>
  <c r="W446" i="3" s="1"/>
  <c r="X449" i="3"/>
  <c r="X448" i="3" s="1"/>
  <c r="X447" i="3" s="1"/>
  <c r="X446" i="3" s="1"/>
  <c r="Y449" i="3"/>
  <c r="Y448" i="3" s="1"/>
  <c r="Y447" i="3" s="1"/>
  <c r="Y446" i="3" s="1"/>
  <c r="Z449" i="3"/>
  <c r="Z448" i="3" s="1"/>
  <c r="Z447" i="3" s="1"/>
  <c r="Z446" i="3" s="1"/>
  <c r="AA449" i="3"/>
  <c r="AA448" i="3" s="1"/>
  <c r="AA447" i="3" s="1"/>
  <c r="AA446" i="3" s="1"/>
  <c r="AB449" i="3"/>
  <c r="AB448" i="3" s="1"/>
  <c r="AB447" i="3" s="1"/>
  <c r="AB446" i="3" s="1"/>
  <c r="AC449" i="3"/>
  <c r="AC448" i="3" s="1"/>
  <c r="AC447" i="3" s="1"/>
  <c r="AC446" i="3" s="1"/>
  <c r="AD449" i="3"/>
  <c r="AD448" i="3" s="1"/>
  <c r="AD447" i="3" s="1"/>
  <c r="AD446" i="3" s="1"/>
  <c r="AE449" i="3"/>
  <c r="AE448" i="3" s="1"/>
  <c r="AE447" i="3" s="1"/>
  <c r="AE446" i="3" s="1"/>
  <c r="AF449" i="3"/>
  <c r="AF448" i="3" s="1"/>
  <c r="AF447" i="3" s="1"/>
  <c r="AF446" i="3" s="1"/>
  <c r="AG449" i="3"/>
  <c r="AG448" i="3" s="1"/>
  <c r="AG447" i="3" s="1"/>
  <c r="AG446" i="3" s="1"/>
  <c r="H455" i="3"/>
  <c r="I455" i="3"/>
  <c r="J455" i="3"/>
  <c r="K455" i="3"/>
  <c r="L455" i="3"/>
  <c r="M455" i="3"/>
  <c r="N455" i="3"/>
  <c r="O455" i="3"/>
  <c r="P455" i="3"/>
  <c r="Q455" i="3"/>
  <c r="R455" i="3"/>
  <c r="S455" i="3"/>
  <c r="T455" i="3"/>
  <c r="U455" i="3"/>
  <c r="V455" i="3"/>
  <c r="W455" i="3"/>
  <c r="X455" i="3"/>
  <c r="Y455" i="3"/>
  <c r="Z455" i="3"/>
  <c r="AA455" i="3"/>
  <c r="AB455" i="3"/>
  <c r="AC455" i="3"/>
  <c r="AD455" i="3"/>
  <c r="AE455" i="3"/>
  <c r="AF455" i="3"/>
  <c r="AG455" i="3"/>
  <c r="H457" i="3"/>
  <c r="I457" i="3"/>
  <c r="J457" i="3"/>
  <c r="K457" i="3"/>
  <c r="L457" i="3"/>
  <c r="M457" i="3"/>
  <c r="N457" i="3"/>
  <c r="O457" i="3"/>
  <c r="P457" i="3"/>
  <c r="Q457" i="3"/>
  <c r="Q454" i="3" s="1"/>
  <c r="R457" i="3"/>
  <c r="S457" i="3"/>
  <c r="T457" i="3"/>
  <c r="U457" i="3"/>
  <c r="V457" i="3"/>
  <c r="W457" i="3"/>
  <c r="X457" i="3"/>
  <c r="Y457" i="3"/>
  <c r="Z457" i="3"/>
  <c r="AA457" i="3"/>
  <c r="AB457" i="3"/>
  <c r="AC457" i="3"/>
  <c r="AD457" i="3"/>
  <c r="AE457" i="3"/>
  <c r="AF457" i="3"/>
  <c r="AG457" i="3"/>
  <c r="H460" i="3"/>
  <c r="H459" i="3" s="1"/>
  <c r="I460" i="3"/>
  <c r="I459" i="3" s="1"/>
  <c r="J460" i="3"/>
  <c r="J459" i="3" s="1"/>
  <c r="K460" i="3"/>
  <c r="K459" i="3" s="1"/>
  <c r="L460" i="3"/>
  <c r="L459" i="3" s="1"/>
  <c r="M460" i="3"/>
  <c r="M459" i="3" s="1"/>
  <c r="N460" i="3"/>
  <c r="N459" i="3" s="1"/>
  <c r="O460" i="3"/>
  <c r="O459" i="3" s="1"/>
  <c r="P460" i="3"/>
  <c r="P459" i="3" s="1"/>
  <c r="Q460" i="3"/>
  <c r="Q459" i="3" s="1"/>
  <c r="R460" i="3"/>
  <c r="R459" i="3" s="1"/>
  <c r="S460" i="3"/>
  <c r="S459" i="3" s="1"/>
  <c r="T460" i="3"/>
  <c r="T459" i="3" s="1"/>
  <c r="U460" i="3"/>
  <c r="U459" i="3" s="1"/>
  <c r="V460" i="3"/>
  <c r="V459" i="3" s="1"/>
  <c r="W460" i="3"/>
  <c r="W459" i="3" s="1"/>
  <c r="X460" i="3"/>
  <c r="X459" i="3" s="1"/>
  <c r="Y460" i="3"/>
  <c r="Y459" i="3" s="1"/>
  <c r="Z460" i="3"/>
  <c r="Z459" i="3" s="1"/>
  <c r="AA460" i="3"/>
  <c r="AA459" i="3" s="1"/>
  <c r="AB460" i="3"/>
  <c r="AB459" i="3" s="1"/>
  <c r="AC460" i="3"/>
  <c r="AC459" i="3" s="1"/>
  <c r="AD460" i="3"/>
  <c r="AD459" i="3" s="1"/>
  <c r="AE460" i="3"/>
  <c r="AE459" i="3" s="1"/>
  <c r="AF460" i="3"/>
  <c r="AF459" i="3" s="1"/>
  <c r="AG460" i="3"/>
  <c r="AG459" i="3" s="1"/>
  <c r="H467" i="3"/>
  <c r="H466" i="3" s="1"/>
  <c r="H465" i="3" s="1"/>
  <c r="H464" i="3" s="1"/>
  <c r="H463" i="3" s="1"/>
  <c r="H462" i="3" s="1"/>
  <c r="I467" i="3"/>
  <c r="I466" i="3" s="1"/>
  <c r="I465" i="3" s="1"/>
  <c r="I464" i="3" s="1"/>
  <c r="I463" i="3" s="1"/>
  <c r="I462" i="3" s="1"/>
  <c r="J467" i="3"/>
  <c r="J466" i="3" s="1"/>
  <c r="J465" i="3" s="1"/>
  <c r="J464" i="3" s="1"/>
  <c r="J463" i="3" s="1"/>
  <c r="J462" i="3" s="1"/>
  <c r="K467" i="3"/>
  <c r="K466" i="3" s="1"/>
  <c r="K465" i="3" s="1"/>
  <c r="K464" i="3" s="1"/>
  <c r="K463" i="3" s="1"/>
  <c r="K462" i="3" s="1"/>
  <c r="L467" i="3"/>
  <c r="L466" i="3" s="1"/>
  <c r="L465" i="3" s="1"/>
  <c r="L464" i="3" s="1"/>
  <c r="L463" i="3" s="1"/>
  <c r="L462" i="3" s="1"/>
  <c r="M467" i="3"/>
  <c r="M466" i="3" s="1"/>
  <c r="M465" i="3" s="1"/>
  <c r="M464" i="3" s="1"/>
  <c r="M463" i="3" s="1"/>
  <c r="M462" i="3" s="1"/>
  <c r="N467" i="3"/>
  <c r="N466" i="3" s="1"/>
  <c r="N465" i="3" s="1"/>
  <c r="N464" i="3" s="1"/>
  <c r="N463" i="3" s="1"/>
  <c r="N462" i="3" s="1"/>
  <c r="O467" i="3"/>
  <c r="O466" i="3" s="1"/>
  <c r="O465" i="3" s="1"/>
  <c r="O464" i="3" s="1"/>
  <c r="O463" i="3" s="1"/>
  <c r="O462" i="3" s="1"/>
  <c r="P467" i="3"/>
  <c r="P466" i="3" s="1"/>
  <c r="P465" i="3" s="1"/>
  <c r="P464" i="3" s="1"/>
  <c r="P463" i="3" s="1"/>
  <c r="P462" i="3" s="1"/>
  <c r="Q467" i="3"/>
  <c r="Q466" i="3" s="1"/>
  <c r="Q465" i="3" s="1"/>
  <c r="Q464" i="3" s="1"/>
  <c r="Q463" i="3" s="1"/>
  <c r="Q462" i="3" s="1"/>
  <c r="R467" i="3"/>
  <c r="R466" i="3" s="1"/>
  <c r="R465" i="3" s="1"/>
  <c r="R464" i="3" s="1"/>
  <c r="R463" i="3" s="1"/>
  <c r="R462" i="3" s="1"/>
  <c r="S467" i="3"/>
  <c r="S466" i="3" s="1"/>
  <c r="S465" i="3" s="1"/>
  <c r="S464" i="3" s="1"/>
  <c r="S463" i="3" s="1"/>
  <c r="S462" i="3" s="1"/>
  <c r="T467" i="3"/>
  <c r="T466" i="3" s="1"/>
  <c r="T465" i="3" s="1"/>
  <c r="T464" i="3" s="1"/>
  <c r="T463" i="3" s="1"/>
  <c r="T462" i="3" s="1"/>
  <c r="U467" i="3"/>
  <c r="U466" i="3" s="1"/>
  <c r="U465" i="3" s="1"/>
  <c r="U464" i="3" s="1"/>
  <c r="U463" i="3" s="1"/>
  <c r="U462" i="3" s="1"/>
  <c r="V467" i="3"/>
  <c r="V466" i="3" s="1"/>
  <c r="V465" i="3" s="1"/>
  <c r="V464" i="3" s="1"/>
  <c r="V463" i="3" s="1"/>
  <c r="V462" i="3" s="1"/>
  <c r="W467" i="3"/>
  <c r="W466" i="3" s="1"/>
  <c r="W465" i="3" s="1"/>
  <c r="W464" i="3" s="1"/>
  <c r="W463" i="3" s="1"/>
  <c r="W462" i="3" s="1"/>
  <c r="X467" i="3"/>
  <c r="X466" i="3" s="1"/>
  <c r="X465" i="3" s="1"/>
  <c r="X464" i="3" s="1"/>
  <c r="X463" i="3" s="1"/>
  <c r="X462" i="3" s="1"/>
  <c r="Y467" i="3"/>
  <c r="Y466" i="3" s="1"/>
  <c r="Y465" i="3" s="1"/>
  <c r="Y464" i="3" s="1"/>
  <c r="Y463" i="3" s="1"/>
  <c r="Y462" i="3" s="1"/>
  <c r="Z467" i="3"/>
  <c r="Z466" i="3" s="1"/>
  <c r="Z465" i="3" s="1"/>
  <c r="Z464" i="3" s="1"/>
  <c r="Z463" i="3" s="1"/>
  <c r="Z462" i="3" s="1"/>
  <c r="AA467" i="3"/>
  <c r="AA466" i="3" s="1"/>
  <c r="AA465" i="3" s="1"/>
  <c r="AA464" i="3" s="1"/>
  <c r="AA463" i="3" s="1"/>
  <c r="AA462" i="3" s="1"/>
  <c r="AB467" i="3"/>
  <c r="AB466" i="3" s="1"/>
  <c r="AB465" i="3" s="1"/>
  <c r="AB464" i="3" s="1"/>
  <c r="AB463" i="3" s="1"/>
  <c r="AB462" i="3" s="1"/>
  <c r="AC467" i="3"/>
  <c r="AC466" i="3" s="1"/>
  <c r="AC465" i="3" s="1"/>
  <c r="AC464" i="3" s="1"/>
  <c r="AC463" i="3" s="1"/>
  <c r="AC462" i="3" s="1"/>
  <c r="AD467" i="3"/>
  <c r="AD466" i="3" s="1"/>
  <c r="AD465" i="3" s="1"/>
  <c r="AD464" i="3" s="1"/>
  <c r="AD463" i="3" s="1"/>
  <c r="AD462" i="3" s="1"/>
  <c r="AE467" i="3"/>
  <c r="AE466" i="3" s="1"/>
  <c r="AE465" i="3" s="1"/>
  <c r="AE464" i="3" s="1"/>
  <c r="AE463" i="3" s="1"/>
  <c r="AE462" i="3" s="1"/>
  <c r="AF467" i="3"/>
  <c r="AF466" i="3" s="1"/>
  <c r="AF465" i="3" s="1"/>
  <c r="AF464" i="3" s="1"/>
  <c r="AF463" i="3" s="1"/>
  <c r="AF462" i="3" s="1"/>
  <c r="AG467" i="3"/>
  <c r="AG466" i="3" s="1"/>
  <c r="AG465" i="3" s="1"/>
  <c r="AG464" i="3" s="1"/>
  <c r="AG463" i="3" s="1"/>
  <c r="AG462" i="3" s="1"/>
  <c r="H474" i="3"/>
  <c r="H473" i="3" s="1"/>
  <c r="H472" i="3" s="1"/>
  <c r="H471" i="3" s="1"/>
  <c r="H470" i="3" s="1"/>
  <c r="H469" i="3" s="1"/>
  <c r="I474" i="3"/>
  <c r="I473" i="3" s="1"/>
  <c r="I472" i="3" s="1"/>
  <c r="I471" i="3" s="1"/>
  <c r="I470" i="3" s="1"/>
  <c r="I469" i="3" s="1"/>
  <c r="J474" i="3"/>
  <c r="J473" i="3" s="1"/>
  <c r="J472" i="3" s="1"/>
  <c r="J471" i="3" s="1"/>
  <c r="J470" i="3" s="1"/>
  <c r="J469" i="3" s="1"/>
  <c r="K474" i="3"/>
  <c r="K473" i="3" s="1"/>
  <c r="K472" i="3" s="1"/>
  <c r="K471" i="3" s="1"/>
  <c r="K470" i="3" s="1"/>
  <c r="K469" i="3" s="1"/>
  <c r="L474" i="3"/>
  <c r="L473" i="3" s="1"/>
  <c r="L472" i="3" s="1"/>
  <c r="L471" i="3" s="1"/>
  <c r="L470" i="3" s="1"/>
  <c r="L469" i="3" s="1"/>
  <c r="M474" i="3"/>
  <c r="M473" i="3" s="1"/>
  <c r="M472" i="3" s="1"/>
  <c r="M471" i="3" s="1"/>
  <c r="M470" i="3" s="1"/>
  <c r="M469" i="3" s="1"/>
  <c r="N474" i="3"/>
  <c r="N473" i="3" s="1"/>
  <c r="N472" i="3" s="1"/>
  <c r="N471" i="3" s="1"/>
  <c r="N470" i="3" s="1"/>
  <c r="N469" i="3" s="1"/>
  <c r="O474" i="3"/>
  <c r="O473" i="3" s="1"/>
  <c r="O472" i="3" s="1"/>
  <c r="O471" i="3" s="1"/>
  <c r="O470" i="3" s="1"/>
  <c r="O469" i="3" s="1"/>
  <c r="P474" i="3"/>
  <c r="P473" i="3" s="1"/>
  <c r="P472" i="3" s="1"/>
  <c r="P471" i="3" s="1"/>
  <c r="P470" i="3" s="1"/>
  <c r="P469" i="3" s="1"/>
  <c r="Q474" i="3"/>
  <c r="Q473" i="3" s="1"/>
  <c r="Q472" i="3" s="1"/>
  <c r="Q471" i="3" s="1"/>
  <c r="Q470" i="3" s="1"/>
  <c r="Q469" i="3" s="1"/>
  <c r="R474" i="3"/>
  <c r="R473" i="3" s="1"/>
  <c r="R472" i="3" s="1"/>
  <c r="R471" i="3" s="1"/>
  <c r="R470" i="3" s="1"/>
  <c r="R469" i="3" s="1"/>
  <c r="S474" i="3"/>
  <c r="S473" i="3" s="1"/>
  <c r="S472" i="3" s="1"/>
  <c r="S471" i="3" s="1"/>
  <c r="S470" i="3" s="1"/>
  <c r="S469" i="3" s="1"/>
  <c r="T474" i="3"/>
  <c r="T473" i="3" s="1"/>
  <c r="T472" i="3" s="1"/>
  <c r="T471" i="3" s="1"/>
  <c r="T470" i="3" s="1"/>
  <c r="T469" i="3" s="1"/>
  <c r="U474" i="3"/>
  <c r="U473" i="3" s="1"/>
  <c r="U472" i="3" s="1"/>
  <c r="U471" i="3" s="1"/>
  <c r="U470" i="3" s="1"/>
  <c r="U469" i="3" s="1"/>
  <c r="V474" i="3"/>
  <c r="V473" i="3" s="1"/>
  <c r="V472" i="3" s="1"/>
  <c r="V471" i="3" s="1"/>
  <c r="V470" i="3" s="1"/>
  <c r="V469" i="3" s="1"/>
  <c r="W474" i="3"/>
  <c r="W473" i="3" s="1"/>
  <c r="W472" i="3" s="1"/>
  <c r="W471" i="3" s="1"/>
  <c r="W470" i="3" s="1"/>
  <c r="W469" i="3" s="1"/>
  <c r="X474" i="3"/>
  <c r="X473" i="3" s="1"/>
  <c r="X472" i="3" s="1"/>
  <c r="X471" i="3" s="1"/>
  <c r="X470" i="3" s="1"/>
  <c r="X469" i="3" s="1"/>
  <c r="Y474" i="3"/>
  <c r="Y473" i="3" s="1"/>
  <c r="Y472" i="3" s="1"/>
  <c r="Y471" i="3" s="1"/>
  <c r="Y470" i="3" s="1"/>
  <c r="Y469" i="3" s="1"/>
  <c r="Z474" i="3"/>
  <c r="Z473" i="3" s="1"/>
  <c r="Z472" i="3" s="1"/>
  <c r="Z471" i="3" s="1"/>
  <c r="Z470" i="3" s="1"/>
  <c r="Z469" i="3" s="1"/>
  <c r="AA474" i="3"/>
  <c r="AA473" i="3" s="1"/>
  <c r="AA472" i="3" s="1"/>
  <c r="AA471" i="3" s="1"/>
  <c r="AA470" i="3" s="1"/>
  <c r="AA469" i="3" s="1"/>
  <c r="AB474" i="3"/>
  <c r="AB473" i="3" s="1"/>
  <c r="AB472" i="3" s="1"/>
  <c r="AB471" i="3" s="1"/>
  <c r="AB470" i="3" s="1"/>
  <c r="AB469" i="3" s="1"/>
  <c r="AC474" i="3"/>
  <c r="AC473" i="3" s="1"/>
  <c r="AC472" i="3" s="1"/>
  <c r="AC471" i="3" s="1"/>
  <c r="AC470" i="3" s="1"/>
  <c r="AC469" i="3" s="1"/>
  <c r="AD474" i="3"/>
  <c r="AD473" i="3" s="1"/>
  <c r="AD472" i="3" s="1"/>
  <c r="AD471" i="3" s="1"/>
  <c r="AD470" i="3" s="1"/>
  <c r="AD469" i="3" s="1"/>
  <c r="AE474" i="3"/>
  <c r="AE473" i="3" s="1"/>
  <c r="AE472" i="3" s="1"/>
  <c r="AE471" i="3" s="1"/>
  <c r="AE470" i="3" s="1"/>
  <c r="AE469" i="3" s="1"/>
  <c r="AF474" i="3"/>
  <c r="AF473" i="3" s="1"/>
  <c r="AF472" i="3" s="1"/>
  <c r="AF471" i="3" s="1"/>
  <c r="AF470" i="3" s="1"/>
  <c r="AF469" i="3" s="1"/>
  <c r="AG474" i="3"/>
  <c r="AG473" i="3" s="1"/>
  <c r="H481" i="3"/>
  <c r="H480" i="3" s="1"/>
  <c r="H479" i="3" s="1"/>
  <c r="H478" i="3" s="1"/>
  <c r="H477" i="3" s="1"/>
  <c r="H476" i="3" s="1"/>
  <c r="I481" i="3"/>
  <c r="I480" i="3" s="1"/>
  <c r="I479" i="3" s="1"/>
  <c r="I478" i="3" s="1"/>
  <c r="I477" i="3" s="1"/>
  <c r="I476" i="3" s="1"/>
  <c r="J481" i="3"/>
  <c r="J480" i="3" s="1"/>
  <c r="J479" i="3" s="1"/>
  <c r="J478" i="3" s="1"/>
  <c r="J477" i="3" s="1"/>
  <c r="J476" i="3" s="1"/>
  <c r="K481" i="3"/>
  <c r="K480" i="3" s="1"/>
  <c r="K479" i="3" s="1"/>
  <c r="K478" i="3" s="1"/>
  <c r="K477" i="3" s="1"/>
  <c r="K476" i="3" s="1"/>
  <c r="L481" i="3"/>
  <c r="L480" i="3" s="1"/>
  <c r="L479" i="3" s="1"/>
  <c r="L478" i="3" s="1"/>
  <c r="L477" i="3" s="1"/>
  <c r="L476" i="3" s="1"/>
  <c r="M481" i="3"/>
  <c r="M480" i="3" s="1"/>
  <c r="M479" i="3" s="1"/>
  <c r="M478" i="3" s="1"/>
  <c r="M477" i="3" s="1"/>
  <c r="M476" i="3" s="1"/>
  <c r="N481" i="3"/>
  <c r="N480" i="3" s="1"/>
  <c r="N479" i="3" s="1"/>
  <c r="N478" i="3" s="1"/>
  <c r="N477" i="3" s="1"/>
  <c r="N476" i="3" s="1"/>
  <c r="O481" i="3"/>
  <c r="O480" i="3" s="1"/>
  <c r="O479" i="3" s="1"/>
  <c r="O478" i="3" s="1"/>
  <c r="O477" i="3" s="1"/>
  <c r="O476" i="3" s="1"/>
  <c r="P481" i="3"/>
  <c r="P480" i="3" s="1"/>
  <c r="P479" i="3" s="1"/>
  <c r="P478" i="3" s="1"/>
  <c r="P477" i="3" s="1"/>
  <c r="P476" i="3" s="1"/>
  <c r="Q481" i="3"/>
  <c r="Q480" i="3" s="1"/>
  <c r="Q479" i="3" s="1"/>
  <c r="Q478" i="3" s="1"/>
  <c r="Q477" i="3" s="1"/>
  <c r="Q476" i="3" s="1"/>
  <c r="R481" i="3"/>
  <c r="R480" i="3" s="1"/>
  <c r="R479" i="3" s="1"/>
  <c r="R478" i="3" s="1"/>
  <c r="R477" i="3" s="1"/>
  <c r="R476" i="3" s="1"/>
  <c r="S481" i="3"/>
  <c r="S480" i="3" s="1"/>
  <c r="S479" i="3" s="1"/>
  <c r="S478" i="3" s="1"/>
  <c r="S477" i="3" s="1"/>
  <c r="S476" i="3" s="1"/>
  <c r="T481" i="3"/>
  <c r="T480" i="3" s="1"/>
  <c r="T479" i="3" s="1"/>
  <c r="T478" i="3" s="1"/>
  <c r="T477" i="3" s="1"/>
  <c r="T476" i="3" s="1"/>
  <c r="U481" i="3"/>
  <c r="U480" i="3" s="1"/>
  <c r="U479" i="3" s="1"/>
  <c r="U478" i="3" s="1"/>
  <c r="U477" i="3" s="1"/>
  <c r="U476" i="3" s="1"/>
  <c r="V481" i="3"/>
  <c r="V480" i="3" s="1"/>
  <c r="V479" i="3" s="1"/>
  <c r="V478" i="3" s="1"/>
  <c r="V477" i="3" s="1"/>
  <c r="V476" i="3" s="1"/>
  <c r="W481" i="3"/>
  <c r="W480" i="3" s="1"/>
  <c r="W479" i="3" s="1"/>
  <c r="W478" i="3" s="1"/>
  <c r="W477" i="3" s="1"/>
  <c r="W476" i="3" s="1"/>
  <c r="X481" i="3"/>
  <c r="X480" i="3" s="1"/>
  <c r="X479" i="3" s="1"/>
  <c r="X478" i="3" s="1"/>
  <c r="X477" i="3" s="1"/>
  <c r="X476" i="3" s="1"/>
  <c r="Y481" i="3"/>
  <c r="Y480" i="3" s="1"/>
  <c r="Y479" i="3" s="1"/>
  <c r="Y478" i="3" s="1"/>
  <c r="Y477" i="3" s="1"/>
  <c r="Y476" i="3" s="1"/>
  <c r="Z481" i="3"/>
  <c r="Z480" i="3" s="1"/>
  <c r="Z479" i="3" s="1"/>
  <c r="Z478" i="3" s="1"/>
  <c r="Z477" i="3" s="1"/>
  <c r="Z476" i="3" s="1"/>
  <c r="AA481" i="3"/>
  <c r="AA480" i="3" s="1"/>
  <c r="AA479" i="3" s="1"/>
  <c r="AA478" i="3" s="1"/>
  <c r="AA477" i="3" s="1"/>
  <c r="AA476" i="3" s="1"/>
  <c r="AB481" i="3"/>
  <c r="AB480" i="3" s="1"/>
  <c r="AB479" i="3" s="1"/>
  <c r="AB478" i="3" s="1"/>
  <c r="AB477" i="3" s="1"/>
  <c r="AB476" i="3" s="1"/>
  <c r="AC481" i="3"/>
  <c r="AC480" i="3" s="1"/>
  <c r="AC479" i="3" s="1"/>
  <c r="AC478" i="3" s="1"/>
  <c r="AC477" i="3" s="1"/>
  <c r="AC476" i="3" s="1"/>
  <c r="AD481" i="3"/>
  <c r="AD480" i="3" s="1"/>
  <c r="AD479" i="3" s="1"/>
  <c r="AD478" i="3" s="1"/>
  <c r="AD477" i="3" s="1"/>
  <c r="AD476" i="3" s="1"/>
  <c r="AE481" i="3"/>
  <c r="AE480" i="3" s="1"/>
  <c r="AE479" i="3" s="1"/>
  <c r="AE478" i="3" s="1"/>
  <c r="AE477" i="3" s="1"/>
  <c r="AE476" i="3" s="1"/>
  <c r="AF481" i="3"/>
  <c r="AF480" i="3" s="1"/>
  <c r="AF479" i="3" s="1"/>
  <c r="AF478" i="3" s="1"/>
  <c r="AF477" i="3" s="1"/>
  <c r="AF476" i="3" s="1"/>
  <c r="AG481" i="3"/>
  <c r="AG480" i="3" s="1"/>
  <c r="M486" i="3"/>
  <c r="M485" i="3" s="1"/>
  <c r="M484" i="3" s="1"/>
  <c r="H487" i="3"/>
  <c r="H486" i="3" s="1"/>
  <c r="H485" i="3" s="1"/>
  <c r="H484" i="3" s="1"/>
  <c r="I487" i="3"/>
  <c r="I486" i="3" s="1"/>
  <c r="I485" i="3" s="1"/>
  <c r="I484" i="3" s="1"/>
  <c r="J487" i="3"/>
  <c r="J486" i="3" s="1"/>
  <c r="J485" i="3" s="1"/>
  <c r="J484" i="3" s="1"/>
  <c r="K487" i="3"/>
  <c r="K486" i="3" s="1"/>
  <c r="K485" i="3" s="1"/>
  <c r="K484" i="3" s="1"/>
  <c r="L487" i="3"/>
  <c r="L486" i="3" s="1"/>
  <c r="L485" i="3" s="1"/>
  <c r="L484" i="3" s="1"/>
  <c r="M487" i="3"/>
  <c r="N487" i="3"/>
  <c r="N486" i="3" s="1"/>
  <c r="N485" i="3" s="1"/>
  <c r="N484" i="3" s="1"/>
  <c r="O487" i="3"/>
  <c r="O486" i="3" s="1"/>
  <c r="O485" i="3" s="1"/>
  <c r="O484" i="3" s="1"/>
  <c r="P487" i="3"/>
  <c r="P486" i="3" s="1"/>
  <c r="P485" i="3" s="1"/>
  <c r="P484" i="3" s="1"/>
  <c r="Q487" i="3"/>
  <c r="Q486" i="3" s="1"/>
  <c r="Q485" i="3" s="1"/>
  <c r="Q484" i="3" s="1"/>
  <c r="R487" i="3"/>
  <c r="R486" i="3" s="1"/>
  <c r="R485" i="3" s="1"/>
  <c r="R484" i="3" s="1"/>
  <c r="S487" i="3"/>
  <c r="S486" i="3" s="1"/>
  <c r="S485" i="3" s="1"/>
  <c r="S484" i="3" s="1"/>
  <c r="T487" i="3"/>
  <c r="T486" i="3" s="1"/>
  <c r="T485" i="3" s="1"/>
  <c r="T484" i="3" s="1"/>
  <c r="U487" i="3"/>
  <c r="U486" i="3" s="1"/>
  <c r="U485" i="3" s="1"/>
  <c r="U484" i="3" s="1"/>
  <c r="V487" i="3"/>
  <c r="V486" i="3" s="1"/>
  <c r="V485" i="3" s="1"/>
  <c r="V484" i="3" s="1"/>
  <c r="W487" i="3"/>
  <c r="W486" i="3" s="1"/>
  <c r="W485" i="3" s="1"/>
  <c r="W484" i="3" s="1"/>
  <c r="X487" i="3"/>
  <c r="X486" i="3" s="1"/>
  <c r="X485" i="3" s="1"/>
  <c r="X484" i="3" s="1"/>
  <c r="Y487" i="3"/>
  <c r="Y486" i="3" s="1"/>
  <c r="Y485" i="3" s="1"/>
  <c r="Y484" i="3" s="1"/>
  <c r="Z487" i="3"/>
  <c r="Z486" i="3" s="1"/>
  <c r="Z485" i="3" s="1"/>
  <c r="Z484" i="3" s="1"/>
  <c r="AA487" i="3"/>
  <c r="AA486" i="3" s="1"/>
  <c r="AA485" i="3" s="1"/>
  <c r="AA484" i="3" s="1"/>
  <c r="AB487" i="3"/>
  <c r="AB486" i="3" s="1"/>
  <c r="AB485" i="3" s="1"/>
  <c r="AB484" i="3" s="1"/>
  <c r="AC487" i="3"/>
  <c r="AC486" i="3" s="1"/>
  <c r="AC485" i="3" s="1"/>
  <c r="AC484" i="3" s="1"/>
  <c r="AD487" i="3"/>
  <c r="AD486" i="3" s="1"/>
  <c r="AD485" i="3" s="1"/>
  <c r="AD484" i="3" s="1"/>
  <c r="AE487" i="3"/>
  <c r="AE486" i="3" s="1"/>
  <c r="AE485" i="3" s="1"/>
  <c r="AE484" i="3" s="1"/>
  <c r="AF487" i="3"/>
  <c r="AF486" i="3" s="1"/>
  <c r="AF485" i="3" s="1"/>
  <c r="AF484" i="3" s="1"/>
  <c r="AG487" i="3"/>
  <c r="AG486" i="3" s="1"/>
  <c r="AG485" i="3" s="1"/>
  <c r="AG484" i="3" s="1"/>
  <c r="H492" i="3"/>
  <c r="H491" i="3" s="1"/>
  <c r="H490" i="3" s="1"/>
  <c r="H489" i="3" s="1"/>
  <c r="I492" i="3"/>
  <c r="I491" i="3" s="1"/>
  <c r="I490" i="3" s="1"/>
  <c r="I489" i="3" s="1"/>
  <c r="J492" i="3"/>
  <c r="J491" i="3" s="1"/>
  <c r="J490" i="3" s="1"/>
  <c r="J489" i="3" s="1"/>
  <c r="K492" i="3"/>
  <c r="K491" i="3" s="1"/>
  <c r="K490" i="3" s="1"/>
  <c r="K489" i="3" s="1"/>
  <c r="L492" i="3"/>
  <c r="L491" i="3" s="1"/>
  <c r="L490" i="3" s="1"/>
  <c r="L489" i="3" s="1"/>
  <c r="M492" i="3"/>
  <c r="M491" i="3" s="1"/>
  <c r="M490" i="3" s="1"/>
  <c r="M489" i="3" s="1"/>
  <c r="N492" i="3"/>
  <c r="N491" i="3" s="1"/>
  <c r="N490" i="3" s="1"/>
  <c r="N489" i="3" s="1"/>
  <c r="O492" i="3"/>
  <c r="O491" i="3" s="1"/>
  <c r="O490" i="3" s="1"/>
  <c r="O489" i="3" s="1"/>
  <c r="P492" i="3"/>
  <c r="P491" i="3" s="1"/>
  <c r="P490" i="3" s="1"/>
  <c r="P489" i="3" s="1"/>
  <c r="Q492" i="3"/>
  <c r="Q491" i="3" s="1"/>
  <c r="Q490" i="3" s="1"/>
  <c r="Q489" i="3" s="1"/>
  <c r="R492" i="3"/>
  <c r="R491" i="3" s="1"/>
  <c r="R490" i="3" s="1"/>
  <c r="R489" i="3" s="1"/>
  <c r="S492" i="3"/>
  <c r="S491" i="3" s="1"/>
  <c r="S490" i="3" s="1"/>
  <c r="S489" i="3" s="1"/>
  <c r="T492" i="3"/>
  <c r="T491" i="3" s="1"/>
  <c r="T490" i="3" s="1"/>
  <c r="T489" i="3" s="1"/>
  <c r="U492" i="3"/>
  <c r="U491" i="3" s="1"/>
  <c r="U490" i="3" s="1"/>
  <c r="U489" i="3" s="1"/>
  <c r="V492" i="3"/>
  <c r="V491" i="3" s="1"/>
  <c r="V490" i="3" s="1"/>
  <c r="V489" i="3" s="1"/>
  <c r="W492" i="3"/>
  <c r="W491" i="3" s="1"/>
  <c r="W490" i="3" s="1"/>
  <c r="W489" i="3" s="1"/>
  <c r="X492" i="3"/>
  <c r="X491" i="3" s="1"/>
  <c r="X490" i="3" s="1"/>
  <c r="X489" i="3" s="1"/>
  <c r="Y492" i="3"/>
  <c r="Y491" i="3" s="1"/>
  <c r="Y490" i="3" s="1"/>
  <c r="Y489" i="3" s="1"/>
  <c r="Z492" i="3"/>
  <c r="Z491" i="3" s="1"/>
  <c r="Z490" i="3" s="1"/>
  <c r="Z489" i="3" s="1"/>
  <c r="AA492" i="3"/>
  <c r="AA491" i="3" s="1"/>
  <c r="AA490" i="3" s="1"/>
  <c r="AA489" i="3" s="1"/>
  <c r="AB492" i="3"/>
  <c r="AB491" i="3" s="1"/>
  <c r="AB490" i="3" s="1"/>
  <c r="AB489" i="3" s="1"/>
  <c r="AC492" i="3"/>
  <c r="AC491" i="3" s="1"/>
  <c r="AC490" i="3" s="1"/>
  <c r="AC489" i="3" s="1"/>
  <c r="AD492" i="3"/>
  <c r="AD491" i="3" s="1"/>
  <c r="AD490" i="3" s="1"/>
  <c r="AD489" i="3" s="1"/>
  <c r="AE492" i="3"/>
  <c r="AE491" i="3" s="1"/>
  <c r="AE490" i="3" s="1"/>
  <c r="AE489" i="3" s="1"/>
  <c r="AF492" i="3"/>
  <c r="AF491" i="3" s="1"/>
  <c r="AF490" i="3" s="1"/>
  <c r="AF489" i="3" s="1"/>
  <c r="AG492" i="3"/>
  <c r="H497" i="3"/>
  <c r="H496" i="3" s="1"/>
  <c r="H495" i="3" s="1"/>
  <c r="H494" i="3" s="1"/>
  <c r="I497" i="3"/>
  <c r="I496" i="3" s="1"/>
  <c r="I495" i="3" s="1"/>
  <c r="I494" i="3" s="1"/>
  <c r="J497" i="3"/>
  <c r="J496" i="3" s="1"/>
  <c r="J495" i="3" s="1"/>
  <c r="J494" i="3" s="1"/>
  <c r="K497" i="3"/>
  <c r="K496" i="3" s="1"/>
  <c r="K495" i="3" s="1"/>
  <c r="K494" i="3" s="1"/>
  <c r="L497" i="3"/>
  <c r="L496" i="3" s="1"/>
  <c r="L495" i="3" s="1"/>
  <c r="L494" i="3" s="1"/>
  <c r="M497" i="3"/>
  <c r="M496" i="3" s="1"/>
  <c r="M495" i="3" s="1"/>
  <c r="M494" i="3" s="1"/>
  <c r="N497" i="3"/>
  <c r="N496" i="3" s="1"/>
  <c r="N495" i="3" s="1"/>
  <c r="N494" i="3" s="1"/>
  <c r="O497" i="3"/>
  <c r="O496" i="3" s="1"/>
  <c r="O495" i="3" s="1"/>
  <c r="O494" i="3" s="1"/>
  <c r="P497" i="3"/>
  <c r="P496" i="3" s="1"/>
  <c r="P495" i="3" s="1"/>
  <c r="P494" i="3" s="1"/>
  <c r="Q497" i="3"/>
  <c r="Q496" i="3" s="1"/>
  <c r="Q495" i="3" s="1"/>
  <c r="Q494" i="3" s="1"/>
  <c r="R497" i="3"/>
  <c r="R496" i="3" s="1"/>
  <c r="R495" i="3" s="1"/>
  <c r="R494" i="3" s="1"/>
  <c r="S497" i="3"/>
  <c r="S496" i="3" s="1"/>
  <c r="S495" i="3" s="1"/>
  <c r="S494" i="3" s="1"/>
  <c r="T497" i="3"/>
  <c r="T496" i="3" s="1"/>
  <c r="T495" i="3" s="1"/>
  <c r="T494" i="3" s="1"/>
  <c r="U497" i="3"/>
  <c r="U496" i="3" s="1"/>
  <c r="U495" i="3" s="1"/>
  <c r="U494" i="3" s="1"/>
  <c r="V497" i="3"/>
  <c r="V496" i="3" s="1"/>
  <c r="V495" i="3" s="1"/>
  <c r="V494" i="3" s="1"/>
  <c r="W497" i="3"/>
  <c r="W496" i="3" s="1"/>
  <c r="W495" i="3" s="1"/>
  <c r="W494" i="3" s="1"/>
  <c r="X497" i="3"/>
  <c r="X496" i="3" s="1"/>
  <c r="X495" i="3" s="1"/>
  <c r="X494" i="3" s="1"/>
  <c r="Y497" i="3"/>
  <c r="Y496" i="3" s="1"/>
  <c r="Y495" i="3" s="1"/>
  <c r="Y494" i="3" s="1"/>
  <c r="Z497" i="3"/>
  <c r="Z496" i="3" s="1"/>
  <c r="Z495" i="3" s="1"/>
  <c r="Z494" i="3" s="1"/>
  <c r="AA497" i="3"/>
  <c r="AA496" i="3" s="1"/>
  <c r="AA495" i="3" s="1"/>
  <c r="AA494" i="3" s="1"/>
  <c r="AB497" i="3"/>
  <c r="AB496" i="3" s="1"/>
  <c r="AB495" i="3" s="1"/>
  <c r="AB494" i="3" s="1"/>
  <c r="AC497" i="3"/>
  <c r="AC496" i="3" s="1"/>
  <c r="AC495" i="3" s="1"/>
  <c r="AC494" i="3" s="1"/>
  <c r="AD497" i="3"/>
  <c r="AD496" i="3" s="1"/>
  <c r="AD495" i="3" s="1"/>
  <c r="AD494" i="3" s="1"/>
  <c r="AE497" i="3"/>
  <c r="AE496" i="3" s="1"/>
  <c r="AE495" i="3" s="1"/>
  <c r="AE494" i="3" s="1"/>
  <c r="AF497" i="3"/>
  <c r="AF496" i="3" s="1"/>
  <c r="AF495" i="3" s="1"/>
  <c r="AF494" i="3" s="1"/>
  <c r="AG497" i="3"/>
  <c r="H504" i="3"/>
  <c r="I504" i="3"/>
  <c r="J504" i="3"/>
  <c r="K504" i="3"/>
  <c r="L504" i="3"/>
  <c r="M504" i="3"/>
  <c r="N504" i="3"/>
  <c r="O504" i="3"/>
  <c r="P504" i="3"/>
  <c r="Q504" i="3"/>
  <c r="R504" i="3"/>
  <c r="S504" i="3"/>
  <c r="T504" i="3"/>
  <c r="U504" i="3"/>
  <c r="V504" i="3"/>
  <c r="W504" i="3"/>
  <c r="X504" i="3"/>
  <c r="Y504" i="3"/>
  <c r="Z504" i="3"/>
  <c r="AA504" i="3"/>
  <c r="AB504" i="3"/>
  <c r="AC504" i="3"/>
  <c r="AD504" i="3"/>
  <c r="AE504" i="3"/>
  <c r="AF504" i="3"/>
  <c r="AG504" i="3"/>
  <c r="H506" i="3"/>
  <c r="I506" i="3"/>
  <c r="J506" i="3"/>
  <c r="K506" i="3"/>
  <c r="L506" i="3"/>
  <c r="M506" i="3"/>
  <c r="N506" i="3"/>
  <c r="O506" i="3"/>
  <c r="P506" i="3"/>
  <c r="Q506" i="3"/>
  <c r="R506" i="3"/>
  <c r="S506" i="3"/>
  <c r="T506" i="3"/>
  <c r="U506" i="3"/>
  <c r="V506" i="3"/>
  <c r="W506" i="3"/>
  <c r="X506" i="3"/>
  <c r="Y506" i="3"/>
  <c r="Z506" i="3"/>
  <c r="AA506" i="3"/>
  <c r="AB506" i="3"/>
  <c r="AC506" i="3"/>
  <c r="AD506" i="3"/>
  <c r="AE506" i="3"/>
  <c r="AF506" i="3"/>
  <c r="AG506" i="3"/>
  <c r="H510" i="3"/>
  <c r="I510" i="3"/>
  <c r="J510" i="3"/>
  <c r="K510" i="3"/>
  <c r="L510" i="3"/>
  <c r="M510" i="3"/>
  <c r="N510" i="3"/>
  <c r="O510" i="3"/>
  <c r="P510" i="3"/>
  <c r="Q510" i="3"/>
  <c r="R510" i="3"/>
  <c r="S510" i="3"/>
  <c r="T510" i="3"/>
  <c r="U510" i="3"/>
  <c r="V510" i="3"/>
  <c r="W510" i="3"/>
  <c r="X510" i="3"/>
  <c r="Y510" i="3"/>
  <c r="Z510" i="3"/>
  <c r="AA510" i="3"/>
  <c r="AB510" i="3"/>
  <c r="AC510" i="3"/>
  <c r="AD510" i="3"/>
  <c r="AE510" i="3"/>
  <c r="AF510" i="3"/>
  <c r="AG510" i="3"/>
  <c r="H519" i="3"/>
  <c r="I519" i="3"/>
  <c r="J519" i="3"/>
  <c r="K519" i="3"/>
  <c r="L519" i="3"/>
  <c r="M519" i="3"/>
  <c r="N519" i="3"/>
  <c r="O519" i="3"/>
  <c r="P519" i="3"/>
  <c r="Q519" i="3"/>
  <c r="R519" i="3"/>
  <c r="S519" i="3"/>
  <c r="T519" i="3"/>
  <c r="U519" i="3"/>
  <c r="V519" i="3"/>
  <c r="W519" i="3"/>
  <c r="X519" i="3"/>
  <c r="Y519" i="3"/>
  <c r="Z519" i="3"/>
  <c r="AA519" i="3"/>
  <c r="AB519" i="3"/>
  <c r="AC519" i="3"/>
  <c r="AD519" i="3"/>
  <c r="AE519" i="3"/>
  <c r="AF519" i="3"/>
  <c r="AG519" i="3"/>
  <c r="H522" i="3"/>
  <c r="I522" i="3"/>
  <c r="J522" i="3"/>
  <c r="K522" i="3"/>
  <c r="L522" i="3"/>
  <c r="M522" i="3"/>
  <c r="N522" i="3"/>
  <c r="O522" i="3"/>
  <c r="P522" i="3"/>
  <c r="Q522" i="3"/>
  <c r="R522" i="3"/>
  <c r="S522" i="3"/>
  <c r="T522" i="3"/>
  <c r="U522" i="3"/>
  <c r="V522" i="3"/>
  <c r="W522" i="3"/>
  <c r="X522" i="3"/>
  <c r="Y522" i="3"/>
  <c r="Z522" i="3"/>
  <c r="AA522" i="3"/>
  <c r="AB522" i="3"/>
  <c r="AC522" i="3"/>
  <c r="AD522" i="3"/>
  <c r="AE522" i="3"/>
  <c r="AF522" i="3"/>
  <c r="AG522" i="3"/>
  <c r="L528" i="3"/>
  <c r="L527" i="3" s="1"/>
  <c r="L526" i="3" s="1"/>
  <c r="L525" i="3" s="1"/>
  <c r="H529" i="3"/>
  <c r="H528" i="3" s="1"/>
  <c r="H527" i="3" s="1"/>
  <c r="H526" i="3" s="1"/>
  <c r="H525" i="3" s="1"/>
  <c r="I529" i="3"/>
  <c r="I528" i="3" s="1"/>
  <c r="I527" i="3" s="1"/>
  <c r="I526" i="3" s="1"/>
  <c r="I525" i="3" s="1"/>
  <c r="J529" i="3"/>
  <c r="J528" i="3" s="1"/>
  <c r="J527" i="3" s="1"/>
  <c r="J526" i="3" s="1"/>
  <c r="J525" i="3" s="1"/>
  <c r="K529" i="3"/>
  <c r="K528" i="3" s="1"/>
  <c r="K527" i="3" s="1"/>
  <c r="K526" i="3" s="1"/>
  <c r="K525" i="3" s="1"/>
  <c r="L529" i="3"/>
  <c r="M529" i="3"/>
  <c r="M528" i="3" s="1"/>
  <c r="M527" i="3" s="1"/>
  <c r="M526" i="3" s="1"/>
  <c r="M525" i="3" s="1"/>
  <c r="N529" i="3"/>
  <c r="N528" i="3" s="1"/>
  <c r="N527" i="3" s="1"/>
  <c r="N526" i="3" s="1"/>
  <c r="N525" i="3" s="1"/>
  <c r="O529" i="3"/>
  <c r="O528" i="3" s="1"/>
  <c r="O527" i="3" s="1"/>
  <c r="O526" i="3" s="1"/>
  <c r="O525" i="3" s="1"/>
  <c r="P529" i="3"/>
  <c r="P528" i="3" s="1"/>
  <c r="P527" i="3" s="1"/>
  <c r="P526" i="3" s="1"/>
  <c r="P525" i="3" s="1"/>
  <c r="Q529" i="3"/>
  <c r="Q528" i="3" s="1"/>
  <c r="Q527" i="3" s="1"/>
  <c r="Q526" i="3" s="1"/>
  <c r="Q525" i="3" s="1"/>
  <c r="R529" i="3"/>
  <c r="R528" i="3" s="1"/>
  <c r="R527" i="3" s="1"/>
  <c r="R526" i="3" s="1"/>
  <c r="R525" i="3" s="1"/>
  <c r="S529" i="3"/>
  <c r="S528" i="3" s="1"/>
  <c r="S527" i="3" s="1"/>
  <c r="S526" i="3" s="1"/>
  <c r="S525" i="3" s="1"/>
  <c r="T529" i="3"/>
  <c r="T528" i="3" s="1"/>
  <c r="T527" i="3" s="1"/>
  <c r="T526" i="3" s="1"/>
  <c r="T525" i="3" s="1"/>
  <c r="U529" i="3"/>
  <c r="U528" i="3" s="1"/>
  <c r="U527" i="3" s="1"/>
  <c r="U526" i="3" s="1"/>
  <c r="U525" i="3" s="1"/>
  <c r="V529" i="3"/>
  <c r="V528" i="3" s="1"/>
  <c r="V527" i="3" s="1"/>
  <c r="V526" i="3" s="1"/>
  <c r="V525" i="3" s="1"/>
  <c r="W529" i="3"/>
  <c r="W528" i="3" s="1"/>
  <c r="W527" i="3" s="1"/>
  <c r="W526" i="3" s="1"/>
  <c r="W525" i="3" s="1"/>
  <c r="X529" i="3"/>
  <c r="X528" i="3" s="1"/>
  <c r="X527" i="3" s="1"/>
  <c r="X526" i="3" s="1"/>
  <c r="X525" i="3" s="1"/>
  <c r="Y529" i="3"/>
  <c r="Y528" i="3" s="1"/>
  <c r="Y527" i="3" s="1"/>
  <c r="Y526" i="3" s="1"/>
  <c r="Y525" i="3" s="1"/>
  <c r="Z529" i="3"/>
  <c r="Z528" i="3" s="1"/>
  <c r="Z527" i="3" s="1"/>
  <c r="Z526" i="3" s="1"/>
  <c r="Z525" i="3" s="1"/>
  <c r="AA529" i="3"/>
  <c r="AA528" i="3" s="1"/>
  <c r="AA527" i="3" s="1"/>
  <c r="AA526" i="3" s="1"/>
  <c r="AA525" i="3" s="1"/>
  <c r="AB529" i="3"/>
  <c r="AB528" i="3" s="1"/>
  <c r="AB527" i="3" s="1"/>
  <c r="AB526" i="3" s="1"/>
  <c r="AB525" i="3" s="1"/>
  <c r="AC529" i="3"/>
  <c r="AC528" i="3" s="1"/>
  <c r="AC527" i="3" s="1"/>
  <c r="AC526" i="3" s="1"/>
  <c r="AC525" i="3" s="1"/>
  <c r="AD529" i="3"/>
  <c r="AD528" i="3" s="1"/>
  <c r="AD527" i="3" s="1"/>
  <c r="AD526" i="3" s="1"/>
  <c r="AD525" i="3" s="1"/>
  <c r="AE529" i="3"/>
  <c r="AE528" i="3" s="1"/>
  <c r="AE527" i="3" s="1"/>
  <c r="AE526" i="3" s="1"/>
  <c r="AE525" i="3" s="1"/>
  <c r="AF529" i="3"/>
  <c r="AF528" i="3" s="1"/>
  <c r="AF527" i="3" s="1"/>
  <c r="AF526" i="3" s="1"/>
  <c r="AF525" i="3" s="1"/>
  <c r="AG529" i="3"/>
  <c r="AG528" i="3" s="1"/>
  <c r="AG527" i="3" s="1"/>
  <c r="AG526" i="3" s="1"/>
  <c r="AG525" i="3" s="1"/>
  <c r="H536" i="3"/>
  <c r="I536" i="3"/>
  <c r="J536" i="3"/>
  <c r="K536" i="3"/>
  <c r="L536" i="3"/>
  <c r="M536" i="3"/>
  <c r="N536" i="3"/>
  <c r="O536" i="3"/>
  <c r="P536" i="3"/>
  <c r="Q536" i="3"/>
  <c r="R536" i="3"/>
  <c r="S536" i="3"/>
  <c r="T536" i="3"/>
  <c r="U536" i="3"/>
  <c r="V536" i="3"/>
  <c r="W536" i="3"/>
  <c r="X536" i="3"/>
  <c r="Y536" i="3"/>
  <c r="Z536" i="3"/>
  <c r="AA536" i="3"/>
  <c r="AB536" i="3"/>
  <c r="AC536" i="3"/>
  <c r="AD536" i="3"/>
  <c r="AE536" i="3"/>
  <c r="AF536" i="3"/>
  <c r="AG536" i="3"/>
  <c r="H538" i="3"/>
  <c r="H535" i="3" s="1"/>
  <c r="H534" i="3" s="1"/>
  <c r="H533" i="3" s="1"/>
  <c r="H532" i="3" s="1"/>
  <c r="H531" i="3" s="1"/>
  <c r="I538" i="3"/>
  <c r="I535" i="3" s="1"/>
  <c r="I534" i="3" s="1"/>
  <c r="I533" i="3" s="1"/>
  <c r="I532" i="3" s="1"/>
  <c r="I531" i="3" s="1"/>
  <c r="J538" i="3"/>
  <c r="K538" i="3"/>
  <c r="L538" i="3"/>
  <c r="L535" i="3" s="1"/>
  <c r="L534" i="3" s="1"/>
  <c r="L533" i="3" s="1"/>
  <c r="L532" i="3" s="1"/>
  <c r="L531" i="3" s="1"/>
  <c r="M538" i="3"/>
  <c r="M535" i="3" s="1"/>
  <c r="M534" i="3" s="1"/>
  <c r="M533" i="3" s="1"/>
  <c r="M532" i="3" s="1"/>
  <c r="M531" i="3" s="1"/>
  <c r="N538" i="3"/>
  <c r="O538" i="3"/>
  <c r="P538" i="3"/>
  <c r="P535" i="3" s="1"/>
  <c r="P534" i="3" s="1"/>
  <c r="P533" i="3" s="1"/>
  <c r="P532" i="3" s="1"/>
  <c r="P531" i="3" s="1"/>
  <c r="Q538" i="3"/>
  <c r="Q535" i="3" s="1"/>
  <c r="Q534" i="3" s="1"/>
  <c r="Q533" i="3" s="1"/>
  <c r="Q532" i="3" s="1"/>
  <c r="Q531" i="3" s="1"/>
  <c r="R538" i="3"/>
  <c r="S538" i="3"/>
  <c r="T538" i="3"/>
  <c r="T535" i="3" s="1"/>
  <c r="T534" i="3" s="1"/>
  <c r="T533" i="3" s="1"/>
  <c r="T532" i="3" s="1"/>
  <c r="T531" i="3" s="1"/>
  <c r="U538" i="3"/>
  <c r="U535" i="3" s="1"/>
  <c r="U534" i="3" s="1"/>
  <c r="U533" i="3" s="1"/>
  <c r="U532" i="3" s="1"/>
  <c r="U531" i="3" s="1"/>
  <c r="V538" i="3"/>
  <c r="W538" i="3"/>
  <c r="X538" i="3"/>
  <c r="X535" i="3" s="1"/>
  <c r="X534" i="3" s="1"/>
  <c r="X533" i="3" s="1"/>
  <c r="X532" i="3" s="1"/>
  <c r="X531" i="3" s="1"/>
  <c r="Y538" i="3"/>
  <c r="Y535" i="3" s="1"/>
  <c r="Y534" i="3" s="1"/>
  <c r="Y533" i="3" s="1"/>
  <c r="Y532" i="3" s="1"/>
  <c r="Y531" i="3" s="1"/>
  <c r="Z538" i="3"/>
  <c r="AA538" i="3"/>
  <c r="AB538" i="3"/>
  <c r="AB535" i="3" s="1"/>
  <c r="AB534" i="3" s="1"/>
  <c r="AB533" i="3" s="1"/>
  <c r="AB532" i="3" s="1"/>
  <c r="AB531" i="3" s="1"/>
  <c r="AC538" i="3"/>
  <c r="AC535" i="3" s="1"/>
  <c r="AC534" i="3" s="1"/>
  <c r="AC533" i="3" s="1"/>
  <c r="AC532" i="3" s="1"/>
  <c r="AC531" i="3" s="1"/>
  <c r="AD538" i="3"/>
  <c r="AE538" i="3"/>
  <c r="AF538" i="3"/>
  <c r="AF535" i="3" s="1"/>
  <c r="AF534" i="3" s="1"/>
  <c r="AF533" i="3" s="1"/>
  <c r="AF532" i="3" s="1"/>
  <c r="AF531" i="3" s="1"/>
  <c r="AG538" i="3"/>
  <c r="AG535" i="3" s="1"/>
  <c r="AG534" i="3" s="1"/>
  <c r="AG533" i="3" s="1"/>
  <c r="AG532" i="3" s="1"/>
  <c r="AG531" i="3" s="1"/>
  <c r="H544" i="3"/>
  <c r="H543" i="3" s="1"/>
  <c r="H542" i="3" s="1"/>
  <c r="H541" i="3" s="1"/>
  <c r="I544" i="3"/>
  <c r="I543" i="3" s="1"/>
  <c r="I542" i="3" s="1"/>
  <c r="I541" i="3" s="1"/>
  <c r="J544" i="3"/>
  <c r="J543" i="3" s="1"/>
  <c r="J542" i="3" s="1"/>
  <c r="J541" i="3" s="1"/>
  <c r="K544" i="3"/>
  <c r="K543" i="3" s="1"/>
  <c r="K542" i="3" s="1"/>
  <c r="K541" i="3" s="1"/>
  <c r="L544" i="3"/>
  <c r="L543" i="3" s="1"/>
  <c r="L542" i="3" s="1"/>
  <c r="L541" i="3" s="1"/>
  <c r="M544" i="3"/>
  <c r="M543" i="3" s="1"/>
  <c r="M542" i="3" s="1"/>
  <c r="M541" i="3" s="1"/>
  <c r="N544" i="3"/>
  <c r="N543" i="3" s="1"/>
  <c r="N542" i="3" s="1"/>
  <c r="N541" i="3" s="1"/>
  <c r="O544" i="3"/>
  <c r="O543" i="3" s="1"/>
  <c r="O542" i="3" s="1"/>
  <c r="O541" i="3" s="1"/>
  <c r="P544" i="3"/>
  <c r="P543" i="3" s="1"/>
  <c r="P542" i="3" s="1"/>
  <c r="P541" i="3" s="1"/>
  <c r="Q544" i="3"/>
  <c r="Q543" i="3" s="1"/>
  <c r="Q542" i="3" s="1"/>
  <c r="Q541" i="3" s="1"/>
  <c r="R544" i="3"/>
  <c r="R543" i="3" s="1"/>
  <c r="R542" i="3" s="1"/>
  <c r="R541" i="3" s="1"/>
  <c r="S544" i="3"/>
  <c r="S543" i="3" s="1"/>
  <c r="S542" i="3" s="1"/>
  <c r="S541" i="3" s="1"/>
  <c r="T544" i="3"/>
  <c r="T543" i="3" s="1"/>
  <c r="T542" i="3" s="1"/>
  <c r="T541" i="3" s="1"/>
  <c r="U544" i="3"/>
  <c r="U543" i="3" s="1"/>
  <c r="U542" i="3" s="1"/>
  <c r="U541" i="3" s="1"/>
  <c r="V544" i="3"/>
  <c r="V543" i="3" s="1"/>
  <c r="V542" i="3" s="1"/>
  <c r="V541" i="3" s="1"/>
  <c r="W544" i="3"/>
  <c r="W543" i="3" s="1"/>
  <c r="W542" i="3" s="1"/>
  <c r="W541" i="3" s="1"/>
  <c r="X544" i="3"/>
  <c r="X543" i="3" s="1"/>
  <c r="X542" i="3" s="1"/>
  <c r="X541" i="3" s="1"/>
  <c r="Y544" i="3"/>
  <c r="Y543" i="3" s="1"/>
  <c r="Y542" i="3" s="1"/>
  <c r="Y541" i="3" s="1"/>
  <c r="Z544" i="3"/>
  <c r="Z543" i="3" s="1"/>
  <c r="Z542" i="3" s="1"/>
  <c r="Z541" i="3" s="1"/>
  <c r="AA544" i="3"/>
  <c r="AA543" i="3" s="1"/>
  <c r="AA542" i="3" s="1"/>
  <c r="AA541" i="3" s="1"/>
  <c r="AB544" i="3"/>
  <c r="AB543" i="3" s="1"/>
  <c r="AB542" i="3" s="1"/>
  <c r="AB541" i="3" s="1"/>
  <c r="AC544" i="3"/>
  <c r="AC543" i="3" s="1"/>
  <c r="AC542" i="3" s="1"/>
  <c r="AC541" i="3" s="1"/>
  <c r="AD544" i="3"/>
  <c r="AD543" i="3" s="1"/>
  <c r="AD542" i="3" s="1"/>
  <c r="AD541" i="3" s="1"/>
  <c r="AE544" i="3"/>
  <c r="AE543" i="3" s="1"/>
  <c r="AE542" i="3" s="1"/>
  <c r="AE541" i="3" s="1"/>
  <c r="AF544" i="3"/>
  <c r="AF543" i="3" s="1"/>
  <c r="AF542" i="3" s="1"/>
  <c r="AF541" i="3" s="1"/>
  <c r="AG544" i="3"/>
  <c r="H549" i="3"/>
  <c r="H548" i="3" s="1"/>
  <c r="H547" i="3" s="1"/>
  <c r="H546" i="3" s="1"/>
  <c r="I549" i="3"/>
  <c r="I548" i="3" s="1"/>
  <c r="I547" i="3" s="1"/>
  <c r="I546" i="3" s="1"/>
  <c r="J549" i="3"/>
  <c r="J548" i="3" s="1"/>
  <c r="J547" i="3" s="1"/>
  <c r="J546" i="3" s="1"/>
  <c r="K549" i="3"/>
  <c r="K548" i="3" s="1"/>
  <c r="K547" i="3" s="1"/>
  <c r="K546" i="3" s="1"/>
  <c r="L549" i="3"/>
  <c r="L548" i="3" s="1"/>
  <c r="L547" i="3" s="1"/>
  <c r="L546" i="3" s="1"/>
  <c r="M549" i="3"/>
  <c r="M548" i="3" s="1"/>
  <c r="M547" i="3" s="1"/>
  <c r="M546" i="3" s="1"/>
  <c r="N549" i="3"/>
  <c r="N548" i="3" s="1"/>
  <c r="N547" i="3" s="1"/>
  <c r="N546" i="3" s="1"/>
  <c r="O549" i="3"/>
  <c r="O548" i="3" s="1"/>
  <c r="O547" i="3" s="1"/>
  <c r="O546" i="3" s="1"/>
  <c r="P549" i="3"/>
  <c r="P548" i="3" s="1"/>
  <c r="P547" i="3" s="1"/>
  <c r="P546" i="3" s="1"/>
  <c r="Q549" i="3"/>
  <c r="Q548" i="3" s="1"/>
  <c r="Q547" i="3" s="1"/>
  <c r="Q546" i="3" s="1"/>
  <c r="R549" i="3"/>
  <c r="R548" i="3" s="1"/>
  <c r="R547" i="3" s="1"/>
  <c r="R546" i="3" s="1"/>
  <c r="S549" i="3"/>
  <c r="S548" i="3" s="1"/>
  <c r="S547" i="3" s="1"/>
  <c r="S546" i="3" s="1"/>
  <c r="T549" i="3"/>
  <c r="T548" i="3" s="1"/>
  <c r="T547" i="3" s="1"/>
  <c r="T546" i="3" s="1"/>
  <c r="U549" i="3"/>
  <c r="U548" i="3" s="1"/>
  <c r="U547" i="3" s="1"/>
  <c r="U546" i="3" s="1"/>
  <c r="V549" i="3"/>
  <c r="V548" i="3" s="1"/>
  <c r="V547" i="3" s="1"/>
  <c r="V546" i="3" s="1"/>
  <c r="W549" i="3"/>
  <c r="W548" i="3" s="1"/>
  <c r="W547" i="3" s="1"/>
  <c r="W546" i="3" s="1"/>
  <c r="X549" i="3"/>
  <c r="X548" i="3" s="1"/>
  <c r="X547" i="3" s="1"/>
  <c r="X546" i="3" s="1"/>
  <c r="Y549" i="3"/>
  <c r="Y548" i="3" s="1"/>
  <c r="Y547" i="3" s="1"/>
  <c r="Y546" i="3" s="1"/>
  <c r="Z549" i="3"/>
  <c r="Z548" i="3" s="1"/>
  <c r="Z547" i="3" s="1"/>
  <c r="Z546" i="3" s="1"/>
  <c r="AA549" i="3"/>
  <c r="AA548" i="3" s="1"/>
  <c r="AA547" i="3" s="1"/>
  <c r="AA546" i="3" s="1"/>
  <c r="AB549" i="3"/>
  <c r="AB548" i="3" s="1"/>
  <c r="AB547" i="3" s="1"/>
  <c r="AB546" i="3" s="1"/>
  <c r="AC549" i="3"/>
  <c r="AC548" i="3" s="1"/>
  <c r="AC547" i="3" s="1"/>
  <c r="AC546" i="3" s="1"/>
  <c r="AD549" i="3"/>
  <c r="AD548" i="3" s="1"/>
  <c r="AD547" i="3" s="1"/>
  <c r="AD546" i="3" s="1"/>
  <c r="AE549" i="3"/>
  <c r="AE548" i="3" s="1"/>
  <c r="AE547" i="3" s="1"/>
  <c r="AE546" i="3" s="1"/>
  <c r="AF549" i="3"/>
  <c r="AF548" i="3" s="1"/>
  <c r="AF547" i="3" s="1"/>
  <c r="AF546" i="3" s="1"/>
  <c r="AG549" i="3"/>
  <c r="H556" i="3"/>
  <c r="H554" i="3" s="1"/>
  <c r="H553" i="3" s="1"/>
  <c r="H552" i="3" s="1"/>
  <c r="H551" i="3" s="1"/>
  <c r="I556" i="3"/>
  <c r="I554" i="3" s="1"/>
  <c r="I553" i="3" s="1"/>
  <c r="I552" i="3" s="1"/>
  <c r="I551" i="3" s="1"/>
  <c r="J556" i="3"/>
  <c r="J555" i="3" s="1"/>
  <c r="K556" i="3"/>
  <c r="K554" i="3" s="1"/>
  <c r="K553" i="3" s="1"/>
  <c r="K552" i="3" s="1"/>
  <c r="K551" i="3" s="1"/>
  <c r="L556" i="3"/>
  <c r="L554" i="3" s="1"/>
  <c r="L553" i="3" s="1"/>
  <c r="L552" i="3" s="1"/>
  <c r="L551" i="3" s="1"/>
  <c r="M556" i="3"/>
  <c r="M554" i="3" s="1"/>
  <c r="M553" i="3" s="1"/>
  <c r="M552" i="3" s="1"/>
  <c r="M551" i="3" s="1"/>
  <c r="N556" i="3"/>
  <c r="N555" i="3" s="1"/>
  <c r="O556" i="3"/>
  <c r="O554" i="3" s="1"/>
  <c r="O553" i="3" s="1"/>
  <c r="O552" i="3" s="1"/>
  <c r="O551" i="3" s="1"/>
  <c r="P556" i="3"/>
  <c r="P554" i="3" s="1"/>
  <c r="P553" i="3" s="1"/>
  <c r="P552" i="3" s="1"/>
  <c r="P551" i="3" s="1"/>
  <c r="Q556" i="3"/>
  <c r="Q554" i="3" s="1"/>
  <c r="Q553" i="3" s="1"/>
  <c r="Q552" i="3" s="1"/>
  <c r="Q551" i="3" s="1"/>
  <c r="R556" i="3"/>
  <c r="R555" i="3" s="1"/>
  <c r="S556" i="3"/>
  <c r="S554" i="3" s="1"/>
  <c r="S553" i="3" s="1"/>
  <c r="S552" i="3" s="1"/>
  <c r="S551" i="3" s="1"/>
  <c r="T556" i="3"/>
  <c r="T554" i="3" s="1"/>
  <c r="T553" i="3" s="1"/>
  <c r="T552" i="3" s="1"/>
  <c r="T551" i="3" s="1"/>
  <c r="U556" i="3"/>
  <c r="U554" i="3" s="1"/>
  <c r="U553" i="3" s="1"/>
  <c r="U552" i="3" s="1"/>
  <c r="U551" i="3" s="1"/>
  <c r="V556" i="3"/>
  <c r="V555" i="3" s="1"/>
  <c r="W556" i="3"/>
  <c r="W554" i="3" s="1"/>
  <c r="W553" i="3" s="1"/>
  <c r="W552" i="3" s="1"/>
  <c r="W551" i="3" s="1"/>
  <c r="X556" i="3"/>
  <c r="X554" i="3" s="1"/>
  <c r="X553" i="3" s="1"/>
  <c r="X552" i="3" s="1"/>
  <c r="X551" i="3" s="1"/>
  <c r="Y556" i="3"/>
  <c r="Y554" i="3" s="1"/>
  <c r="Y553" i="3" s="1"/>
  <c r="Y552" i="3" s="1"/>
  <c r="Y551" i="3" s="1"/>
  <c r="Z556" i="3"/>
  <c r="Z555" i="3" s="1"/>
  <c r="AA556" i="3"/>
  <c r="AA555" i="3" s="1"/>
  <c r="AB556" i="3"/>
  <c r="AB554" i="3" s="1"/>
  <c r="AB553" i="3" s="1"/>
  <c r="AB552" i="3" s="1"/>
  <c r="AB551" i="3" s="1"/>
  <c r="AC556" i="3"/>
  <c r="AC554" i="3" s="1"/>
  <c r="AC553" i="3" s="1"/>
  <c r="AC552" i="3" s="1"/>
  <c r="AC551" i="3" s="1"/>
  <c r="AD556" i="3"/>
  <c r="AD555" i="3" s="1"/>
  <c r="AE556" i="3"/>
  <c r="AE554" i="3" s="1"/>
  <c r="AE553" i="3" s="1"/>
  <c r="AE552" i="3" s="1"/>
  <c r="AE551" i="3" s="1"/>
  <c r="AF556" i="3"/>
  <c r="AF554" i="3" s="1"/>
  <c r="AF553" i="3" s="1"/>
  <c r="AF552" i="3" s="1"/>
  <c r="AF551" i="3" s="1"/>
  <c r="AG556" i="3"/>
  <c r="AG554" i="3" s="1"/>
  <c r="AG553" i="3" s="1"/>
  <c r="AG552" i="3" s="1"/>
  <c r="AG551" i="3" s="1"/>
  <c r="G292" i="3"/>
  <c r="AR479" i="8" l="1"/>
  <c r="AQ478" i="8"/>
  <c r="AQ225" i="8"/>
  <c r="AR226" i="8"/>
  <c r="AD383" i="3"/>
  <c r="Z383" i="3"/>
  <c r="E98" i="4"/>
  <c r="AG135" i="8"/>
  <c r="AQ93" i="8"/>
  <c r="AR93" i="8" s="1"/>
  <c r="AR94" i="8"/>
  <c r="AQ433" i="8"/>
  <c r="AR433" i="8" s="1"/>
  <c r="AR434" i="8"/>
  <c r="AR277" i="8"/>
  <c r="AQ273" i="8"/>
  <c r="AR136" i="8"/>
  <c r="E182" i="1"/>
  <c r="E181" i="1" s="1"/>
  <c r="F183" i="1"/>
  <c r="F341" i="1"/>
  <c r="E340" i="1"/>
  <c r="F372" i="1"/>
  <c r="E370" i="1"/>
  <c r="AQ252" i="8"/>
  <c r="AR256" i="8"/>
  <c r="AR288" i="8"/>
  <c r="AQ287" i="8"/>
  <c r="AR287" i="8" s="1"/>
  <c r="AF518" i="3"/>
  <c r="AF517" i="3" s="1"/>
  <c r="AF516" i="3" s="1"/>
  <c r="AF515" i="3" s="1"/>
  <c r="AF514" i="3" s="1"/>
  <c r="AB518" i="3"/>
  <c r="AB517" i="3" s="1"/>
  <c r="AB516" i="3" s="1"/>
  <c r="AB515" i="3" s="1"/>
  <c r="AB514" i="3" s="1"/>
  <c r="X518" i="3"/>
  <c r="X517" i="3" s="1"/>
  <c r="X516" i="3" s="1"/>
  <c r="X515" i="3" s="1"/>
  <c r="X514" i="3" s="1"/>
  <c r="T518" i="3"/>
  <c r="T517" i="3" s="1"/>
  <c r="T516" i="3" s="1"/>
  <c r="T515" i="3" s="1"/>
  <c r="T514" i="3" s="1"/>
  <c r="P518" i="3"/>
  <c r="P517" i="3" s="1"/>
  <c r="P516" i="3" s="1"/>
  <c r="P515" i="3" s="1"/>
  <c r="P514" i="3" s="1"/>
  <c r="L518" i="3"/>
  <c r="L517" i="3" s="1"/>
  <c r="L516" i="3" s="1"/>
  <c r="L515" i="3" s="1"/>
  <c r="L514" i="3" s="1"/>
  <c r="H518" i="3"/>
  <c r="H517" i="3" s="1"/>
  <c r="H516" i="3" s="1"/>
  <c r="H515" i="3" s="1"/>
  <c r="H514" i="3" s="1"/>
  <c r="AD518" i="3"/>
  <c r="AD517" i="3" s="1"/>
  <c r="AD516" i="3" s="1"/>
  <c r="AD515" i="3" s="1"/>
  <c r="AD514" i="3" s="1"/>
  <c r="Z518" i="3"/>
  <c r="Z517" i="3" s="1"/>
  <c r="Z516" i="3" s="1"/>
  <c r="Z515" i="3" s="1"/>
  <c r="Z514" i="3" s="1"/>
  <c r="V518" i="3"/>
  <c r="V517" i="3" s="1"/>
  <c r="V516" i="3" s="1"/>
  <c r="V515" i="3" s="1"/>
  <c r="V514" i="3" s="1"/>
  <c r="R518" i="3"/>
  <c r="R517" i="3" s="1"/>
  <c r="R516" i="3" s="1"/>
  <c r="R515" i="3" s="1"/>
  <c r="R514" i="3" s="1"/>
  <c r="N518" i="3"/>
  <c r="N517" i="3" s="1"/>
  <c r="N516" i="3" s="1"/>
  <c r="N515" i="3" s="1"/>
  <c r="N514" i="3" s="1"/>
  <c r="J518" i="3"/>
  <c r="J517" i="3" s="1"/>
  <c r="J516" i="3" s="1"/>
  <c r="J515" i="3" s="1"/>
  <c r="J514" i="3" s="1"/>
  <c r="AD503" i="3"/>
  <c r="AD502" i="3" s="1"/>
  <c r="AD501" i="3" s="1"/>
  <c r="AD500" i="3" s="1"/>
  <c r="AD499" i="3" s="1"/>
  <c r="Z503" i="3"/>
  <c r="Z502" i="3" s="1"/>
  <c r="Z501" i="3" s="1"/>
  <c r="Z500" i="3" s="1"/>
  <c r="Z499" i="3" s="1"/>
  <c r="V503" i="3"/>
  <c r="V502" i="3" s="1"/>
  <c r="V501" i="3" s="1"/>
  <c r="V500" i="3" s="1"/>
  <c r="V499" i="3" s="1"/>
  <c r="R503" i="3"/>
  <c r="R502" i="3" s="1"/>
  <c r="R501" i="3" s="1"/>
  <c r="R500" i="3" s="1"/>
  <c r="R499" i="3" s="1"/>
  <c r="N503" i="3"/>
  <c r="N502" i="3" s="1"/>
  <c r="N501" i="3" s="1"/>
  <c r="N500" i="3" s="1"/>
  <c r="N499" i="3" s="1"/>
  <c r="J503" i="3"/>
  <c r="J502" i="3" s="1"/>
  <c r="J501" i="3" s="1"/>
  <c r="J500" i="3" s="1"/>
  <c r="J499" i="3" s="1"/>
  <c r="E359" i="1"/>
  <c r="F326" i="1"/>
  <c r="AQ461" i="8"/>
  <c r="AR462" i="8"/>
  <c r="V383" i="3"/>
  <c r="R383" i="3"/>
  <c r="N383" i="3"/>
  <c r="J383" i="3"/>
  <c r="AF371" i="3"/>
  <c r="AB371" i="3"/>
  <c r="X371" i="3"/>
  <c r="T371" i="3"/>
  <c r="P371" i="3"/>
  <c r="L371" i="3"/>
  <c r="H371" i="3"/>
  <c r="H370" i="3" s="1"/>
  <c r="AF304" i="3"/>
  <c r="AB304" i="3"/>
  <c r="X304" i="3"/>
  <c r="T304" i="3"/>
  <c r="T303" i="3" s="1"/>
  <c r="P304" i="3"/>
  <c r="L304" i="3"/>
  <c r="H304" i="3"/>
  <c r="AD284" i="3"/>
  <c r="Z284" i="3"/>
  <c r="V284" i="3"/>
  <c r="R284" i="3"/>
  <c r="N284" i="3"/>
  <c r="J284" i="3"/>
  <c r="AF227" i="3"/>
  <c r="AB227" i="3"/>
  <c r="X227" i="3"/>
  <c r="X221" i="3" s="1"/>
  <c r="T227" i="3"/>
  <c r="P227" i="3"/>
  <c r="L227" i="3"/>
  <c r="H227" i="3"/>
  <c r="H221" i="3" s="1"/>
  <c r="AD176" i="3"/>
  <c r="AD175" i="3" s="1"/>
  <c r="Z176" i="3"/>
  <c r="Z175" i="3" s="1"/>
  <c r="V176" i="3"/>
  <c r="V175" i="3" s="1"/>
  <c r="R176" i="3"/>
  <c r="R175" i="3" s="1"/>
  <c r="N176" i="3"/>
  <c r="N175" i="3" s="1"/>
  <c r="J176" i="3"/>
  <c r="J175" i="3" s="1"/>
  <c r="AD170" i="3"/>
  <c r="Z170" i="3"/>
  <c r="V170" i="3"/>
  <c r="R170" i="3"/>
  <c r="N170" i="3"/>
  <c r="J170" i="3"/>
  <c r="E126" i="4"/>
  <c r="F132" i="4"/>
  <c r="AR123" i="8"/>
  <c r="AR82" i="8"/>
  <c r="AQ231" i="8"/>
  <c r="AR231" i="8" s="1"/>
  <c r="AR232" i="8"/>
  <c r="U108" i="8"/>
  <c r="U107" i="8" s="1"/>
  <c r="AQ165" i="8"/>
  <c r="AR168" i="8"/>
  <c r="AK135" i="8"/>
  <c r="AQ293" i="8"/>
  <c r="AR293" i="8" s="1"/>
  <c r="AR297" i="8"/>
  <c r="AQ196" i="8"/>
  <c r="AR197" i="8"/>
  <c r="AQ414" i="8"/>
  <c r="AR415" i="8"/>
  <c r="AR270" i="8"/>
  <c r="AR154" i="8"/>
  <c r="AQ505" i="8"/>
  <c r="AR506" i="8"/>
  <c r="AH383" i="3"/>
  <c r="E51" i="4"/>
  <c r="E135" i="4" s="1"/>
  <c r="AQ17" i="8"/>
  <c r="AR18" i="8"/>
  <c r="S135" i="8"/>
  <c r="S134" i="8" s="1"/>
  <c r="AC355" i="8"/>
  <c r="M355" i="8"/>
  <c r="AR109" i="8"/>
  <c r="G53" i="8"/>
  <c r="G32" i="8" s="1"/>
  <c r="G31" i="8" s="1"/>
  <c r="G25" i="8" s="1"/>
  <c r="AR53" i="8"/>
  <c r="AR157" i="8"/>
  <c r="AR484" i="8"/>
  <c r="AR189" i="8"/>
  <c r="AE400" i="3"/>
  <c r="AA400" i="3"/>
  <c r="W400" i="3"/>
  <c r="S400" i="3"/>
  <c r="S399" i="3" s="1"/>
  <c r="O400" i="3"/>
  <c r="K400" i="3"/>
  <c r="AC376" i="3"/>
  <c r="Y376" i="3"/>
  <c r="U376" i="3"/>
  <c r="Q376" i="3"/>
  <c r="M376" i="3"/>
  <c r="I376" i="3"/>
  <c r="AE43" i="3"/>
  <c r="AA43" i="3"/>
  <c r="W43" i="3"/>
  <c r="S43" i="3"/>
  <c r="S39" i="3" s="1"/>
  <c r="S38" i="3" s="1"/>
  <c r="O43" i="3"/>
  <c r="K43" i="3"/>
  <c r="AH454" i="3"/>
  <c r="AH165" i="3"/>
  <c r="F335" i="1"/>
  <c r="AQ387" i="8"/>
  <c r="AR387" i="8" s="1"/>
  <c r="AR390" i="8"/>
  <c r="AR71" i="8"/>
  <c r="AR50" i="8"/>
  <c r="AO108" i="8"/>
  <c r="AO107" i="8" s="1"/>
  <c r="O108" i="8"/>
  <c r="O107" i="8" s="1"/>
  <c r="AR457" i="8"/>
  <c r="AQ346" i="8"/>
  <c r="AQ97" i="8"/>
  <c r="AR97" i="8" s="1"/>
  <c r="AR98" i="8"/>
  <c r="AQ178" i="8"/>
  <c r="AR179" i="8"/>
  <c r="AR437" i="8"/>
  <c r="AQ27" i="8"/>
  <c r="AR28" i="8"/>
  <c r="AQ324" i="8"/>
  <c r="AR324" i="8" s="1"/>
  <c r="AR325" i="8"/>
  <c r="AR455" i="8"/>
  <c r="AQ376" i="8"/>
  <c r="AQ245" i="8"/>
  <c r="AR246" i="8"/>
  <c r="AR37" i="8"/>
  <c r="AQ429" i="8"/>
  <c r="AR429" i="8" s="1"/>
  <c r="AR430" i="8"/>
  <c r="AQ218" i="8"/>
  <c r="AR219" i="8"/>
  <c r="AR203" i="8"/>
  <c r="AR475" i="8"/>
  <c r="AR341" i="8"/>
  <c r="AQ468" i="8"/>
  <c r="AR468" i="8" s="1"/>
  <c r="AR472" i="8"/>
  <c r="AR120" i="8"/>
  <c r="AB412" i="8"/>
  <c r="AB411" i="8" s="1"/>
  <c r="AB410" i="8" s="1"/>
  <c r="AL186" i="8"/>
  <c r="AL177" i="8" s="1"/>
  <c r="X428" i="8"/>
  <c r="T73" i="8"/>
  <c r="T71" i="8" s="1"/>
  <c r="T67" i="8" s="1"/>
  <c r="T66" i="8" s="1"/>
  <c r="T65" i="8" s="1"/>
  <c r="T64" i="8" s="1"/>
  <c r="S73" i="8"/>
  <c r="S71" i="8" s="1"/>
  <c r="S67" i="8" s="1"/>
  <c r="S66" i="8" s="1"/>
  <c r="S65" i="8" s="1"/>
  <c r="W428" i="8"/>
  <c r="Z428" i="8"/>
  <c r="J428" i="8"/>
  <c r="J412" i="8" s="1"/>
  <c r="J411" i="8" s="1"/>
  <c r="J410" i="8" s="1"/>
  <c r="J403" i="8" s="1"/>
  <c r="J402" i="8" s="1"/>
  <c r="J401" i="8" s="1"/>
  <c r="J395" i="8" s="1"/>
  <c r="J382" i="8" s="1"/>
  <c r="J381" i="8" s="1"/>
  <c r="N108" i="8"/>
  <c r="N107" i="8" s="1"/>
  <c r="AA428" i="8"/>
  <c r="AA412" i="8" s="1"/>
  <c r="G428" i="8"/>
  <c r="G412" i="8" s="1"/>
  <c r="G411" i="8" s="1"/>
  <c r="G410" i="8" s="1"/>
  <c r="G409" i="8" s="1"/>
  <c r="G408" i="8" s="1"/>
  <c r="G407" i="8" s="1"/>
  <c r="G406" i="8" s="1"/>
  <c r="AF428" i="8"/>
  <c r="R428" i="8"/>
  <c r="R412" i="8" s="1"/>
  <c r="R411" i="8" s="1"/>
  <c r="R410" i="8" s="1"/>
  <c r="R403" i="8" s="1"/>
  <c r="R402" i="8" s="1"/>
  <c r="R401" i="8" s="1"/>
  <c r="R395" i="8" s="1"/>
  <c r="R382" i="8" s="1"/>
  <c r="R381" i="8" s="1"/>
  <c r="AP428" i="8"/>
  <c r="AP412" i="8" s="1"/>
  <c r="AP411" i="8" s="1"/>
  <c r="AP410" i="8" s="1"/>
  <c r="AP409" i="8" s="1"/>
  <c r="AP408" i="8" s="1"/>
  <c r="AP407" i="8" s="1"/>
  <c r="AP406" i="8" s="1"/>
  <c r="V428" i="8"/>
  <c r="V412" i="8" s="1"/>
  <c r="V411" i="8" s="1"/>
  <c r="V410" i="8" s="1"/>
  <c r="H428" i="8"/>
  <c r="AI428" i="8"/>
  <c r="P428" i="8"/>
  <c r="AN428" i="8"/>
  <c r="L428" i="8"/>
  <c r="AE428" i="8"/>
  <c r="S428" i="8"/>
  <c r="AL428" i="8"/>
  <c r="AL412" i="8" s="1"/>
  <c r="AL411" i="8" s="1"/>
  <c r="AL410" i="8" s="1"/>
  <c r="AL403" i="8" s="1"/>
  <c r="AL402" i="8" s="1"/>
  <c r="AL401" i="8" s="1"/>
  <c r="AL395" i="8" s="1"/>
  <c r="AL382" i="8" s="1"/>
  <c r="AM428" i="8"/>
  <c r="AD428" i="8"/>
  <c r="O428" i="8"/>
  <c r="O412" i="8" s="1"/>
  <c r="O411" i="8" s="1"/>
  <c r="O410" i="8" s="1"/>
  <c r="O403" i="8" s="1"/>
  <c r="O402" i="8" s="1"/>
  <c r="O401" i="8" s="1"/>
  <c r="O395" i="8" s="1"/>
  <c r="O382" i="8" s="1"/>
  <c r="T428" i="8"/>
  <c r="AH428" i="8"/>
  <c r="AJ428" i="8"/>
  <c r="K428" i="8"/>
  <c r="K412" i="8" s="1"/>
  <c r="K411" i="8" s="1"/>
  <c r="K410" i="8" s="1"/>
  <c r="K403" i="8" s="1"/>
  <c r="K402" i="8" s="1"/>
  <c r="K401" i="8" s="1"/>
  <c r="K395" i="8" s="1"/>
  <c r="K382" i="8" s="1"/>
  <c r="N428" i="8"/>
  <c r="N412" i="8" s="1"/>
  <c r="N411" i="8" s="1"/>
  <c r="N410" i="8" s="1"/>
  <c r="N409" i="8" s="1"/>
  <c r="N408" i="8" s="1"/>
  <c r="N407" i="8" s="1"/>
  <c r="N406" i="8" s="1"/>
  <c r="F428" i="8"/>
  <c r="F412" i="8" s="1"/>
  <c r="F411" i="8" s="1"/>
  <c r="F410" i="8" s="1"/>
  <c r="AQ330" i="8"/>
  <c r="AR330" i="8" s="1"/>
  <c r="AD108" i="8"/>
  <c r="AD107" i="8" s="1"/>
  <c r="AQ32" i="8"/>
  <c r="V108" i="8"/>
  <c r="V107" i="8" s="1"/>
  <c r="AQ383" i="8"/>
  <c r="AR383" i="8" s="1"/>
  <c r="AE363" i="8"/>
  <c r="E363" i="8"/>
  <c r="E355" i="8" s="1"/>
  <c r="T467" i="8"/>
  <c r="T466" i="8" s="1"/>
  <c r="T465" i="8" s="1"/>
  <c r="L73" i="8"/>
  <c r="L71" i="8" s="1"/>
  <c r="L67" i="8" s="1"/>
  <c r="L66" i="8" s="1"/>
  <c r="L65" i="8" s="1"/>
  <c r="L64" i="8" s="1"/>
  <c r="AJ73" i="8"/>
  <c r="AJ71" i="8" s="1"/>
  <c r="AJ67" i="8" s="1"/>
  <c r="AJ66" i="8" s="1"/>
  <c r="AJ65" i="8" s="1"/>
  <c r="AJ64" i="8" s="1"/>
  <c r="O73" i="8"/>
  <c r="O71" i="8" s="1"/>
  <c r="O67" i="8" s="1"/>
  <c r="O66" i="8" s="1"/>
  <c r="O65" i="8" s="1"/>
  <c r="G134" i="8"/>
  <c r="T293" i="8"/>
  <c r="T292" i="8" s="1"/>
  <c r="T291" i="8" s="1"/>
  <c r="I293" i="8"/>
  <c r="I292" i="8" s="1"/>
  <c r="I291" i="8" s="1"/>
  <c r="AN293" i="8"/>
  <c r="AN292" i="8" s="1"/>
  <c r="AN291" i="8" s="1"/>
  <c r="X293" i="8"/>
  <c r="X292" i="8" s="1"/>
  <c r="X291" i="8" s="1"/>
  <c r="H293" i="8"/>
  <c r="H292" i="8" s="1"/>
  <c r="H291" i="8" s="1"/>
  <c r="F293" i="8"/>
  <c r="F292" i="8" s="1"/>
  <c r="F291" i="8" s="1"/>
  <c r="W293" i="8"/>
  <c r="W292" i="8" s="1"/>
  <c r="W291" i="8" s="1"/>
  <c r="Z293" i="8"/>
  <c r="Z292" i="8" s="1"/>
  <c r="Z291" i="8" s="1"/>
  <c r="I355" i="8"/>
  <c r="I354" i="8" s="1"/>
  <c r="I353" i="8" s="1"/>
  <c r="I351" i="8" s="1"/>
  <c r="I350" i="8" s="1"/>
  <c r="I348" i="8" s="1"/>
  <c r="I347" i="8" s="1"/>
  <c r="I346" i="8" s="1"/>
  <c r="I343" i="8" s="1"/>
  <c r="I342" i="8" s="1"/>
  <c r="AA186" i="8"/>
  <c r="AA177" i="8" s="1"/>
  <c r="M293" i="8"/>
  <c r="M292" i="8" s="1"/>
  <c r="M291" i="8" s="1"/>
  <c r="AB293" i="8"/>
  <c r="AB292" i="8" s="1"/>
  <c r="AB291" i="8" s="1"/>
  <c r="L293" i="8"/>
  <c r="L292" i="8" s="1"/>
  <c r="L291" i="8" s="1"/>
  <c r="N293" i="8"/>
  <c r="N286" i="8" s="1"/>
  <c r="N285" i="8" s="1"/>
  <c r="N284" i="8" s="1"/>
  <c r="N283" i="8" s="1"/>
  <c r="N282" i="8" s="1"/>
  <c r="N277" i="8" s="1"/>
  <c r="N273" i="8" s="1"/>
  <c r="N272" i="8" s="1"/>
  <c r="N264" i="8" s="1"/>
  <c r="J293" i="8"/>
  <c r="J292" i="8" s="1"/>
  <c r="J291" i="8" s="1"/>
  <c r="AD293" i="8"/>
  <c r="AD292" i="8" s="1"/>
  <c r="AD291" i="8" s="1"/>
  <c r="AA293" i="8"/>
  <c r="AA292" i="8" s="1"/>
  <c r="AA291" i="8" s="1"/>
  <c r="AK293" i="8"/>
  <c r="AK292" i="8" s="1"/>
  <c r="AK291" i="8" s="1"/>
  <c r="Q293" i="8"/>
  <c r="Q292" i="8" s="1"/>
  <c r="Q291" i="8" s="1"/>
  <c r="V293" i="8"/>
  <c r="V292" i="8" s="1"/>
  <c r="V291" i="8" s="1"/>
  <c r="R293" i="8"/>
  <c r="R292" i="8" s="1"/>
  <c r="R291" i="8" s="1"/>
  <c r="AE293" i="8"/>
  <c r="AE292" i="8" s="1"/>
  <c r="AE291" i="8" s="1"/>
  <c r="AQ272" i="8"/>
  <c r="AJ293" i="8"/>
  <c r="AJ292" i="8" s="1"/>
  <c r="AJ291" i="8" s="1"/>
  <c r="AP293" i="8"/>
  <c r="AP292" i="8" s="1"/>
  <c r="AP291" i="8" s="1"/>
  <c r="AH293" i="8"/>
  <c r="AH292" i="8" s="1"/>
  <c r="AH291" i="8" s="1"/>
  <c r="AL293" i="8"/>
  <c r="AL286" i="8" s="1"/>
  <c r="AL285" i="8" s="1"/>
  <c r="AL284" i="8" s="1"/>
  <c r="AL283" i="8" s="1"/>
  <c r="AL282" i="8" s="1"/>
  <c r="AL277" i="8" s="1"/>
  <c r="AL273" i="8" s="1"/>
  <c r="AL272" i="8" s="1"/>
  <c r="AL264" i="8" s="1"/>
  <c r="AC293" i="8"/>
  <c r="AC292" i="8" s="1"/>
  <c r="AC291" i="8" s="1"/>
  <c r="Y355" i="8"/>
  <c r="Y354" i="8" s="1"/>
  <c r="Y353" i="8" s="1"/>
  <c r="Y351" i="8" s="1"/>
  <c r="Y350" i="8" s="1"/>
  <c r="Y348" i="8" s="1"/>
  <c r="Y347" i="8" s="1"/>
  <c r="Y346" i="8" s="1"/>
  <c r="Y343" i="8" s="1"/>
  <c r="Y342" i="8" s="1"/>
  <c r="X73" i="8"/>
  <c r="X71" i="8" s="1"/>
  <c r="X67" i="8" s="1"/>
  <c r="X66" i="8" s="1"/>
  <c r="X65" i="8" s="1"/>
  <c r="AM74" i="8"/>
  <c r="AM64" i="8" s="1"/>
  <c r="U467" i="8"/>
  <c r="U466" i="8" s="1"/>
  <c r="U465" i="8" s="1"/>
  <c r="V467" i="8"/>
  <c r="V466" i="8" s="1"/>
  <c r="V465" i="8" s="1"/>
  <c r="S355" i="8"/>
  <c r="S354" i="8" s="1"/>
  <c r="S353" i="8" s="1"/>
  <c r="S351" i="8" s="1"/>
  <c r="S350" i="8" s="1"/>
  <c r="S348" i="8" s="1"/>
  <c r="S347" i="8" s="1"/>
  <c r="S346" i="8" s="1"/>
  <c r="S343" i="8" s="1"/>
  <c r="S342" i="8" s="1"/>
  <c r="AA108" i="8"/>
  <c r="AA107" i="8" s="1"/>
  <c r="AP108" i="8"/>
  <c r="AP107" i="8" s="1"/>
  <c r="Z108" i="8"/>
  <c r="Z107" i="8" s="1"/>
  <c r="J108" i="8"/>
  <c r="J107" i="8" s="1"/>
  <c r="P355" i="8"/>
  <c r="P354" i="8" s="1"/>
  <c r="P353" i="8" s="1"/>
  <c r="P351" i="8" s="1"/>
  <c r="P350" i="8" s="1"/>
  <c r="P348" i="8" s="1"/>
  <c r="P347" i="8" s="1"/>
  <c r="P346" i="8" s="1"/>
  <c r="P343" i="8" s="1"/>
  <c r="P342" i="8" s="1"/>
  <c r="K73" i="8"/>
  <c r="K71" i="8" s="1"/>
  <c r="K67" i="8" s="1"/>
  <c r="K66" i="8" s="1"/>
  <c r="K65" i="8" s="1"/>
  <c r="K64" i="8" s="1"/>
  <c r="E273" i="8"/>
  <c r="E272" i="8" s="1"/>
  <c r="E264" i="8" s="1"/>
  <c r="F64" i="8"/>
  <c r="E395" i="8"/>
  <c r="M354" i="8"/>
  <c r="M353" i="8" s="1"/>
  <c r="M351" i="8" s="1"/>
  <c r="M350" i="8" s="1"/>
  <c r="M348" i="8" s="1"/>
  <c r="M347" i="8" s="1"/>
  <c r="M346" i="8" s="1"/>
  <c r="M343" i="8" s="1"/>
  <c r="M342" i="8" s="1"/>
  <c r="K467" i="8"/>
  <c r="K466" i="8" s="1"/>
  <c r="K465" i="8" s="1"/>
  <c r="F186" i="8"/>
  <c r="F177" i="8" s="1"/>
  <c r="Y74" i="8"/>
  <c r="Y64" i="8" s="1"/>
  <c r="AI467" i="8"/>
  <c r="AI466" i="8" s="1"/>
  <c r="AI465" i="8" s="1"/>
  <c r="W355" i="8"/>
  <c r="W354" i="8" s="1"/>
  <c r="W353" i="8" s="1"/>
  <c r="W351" i="8" s="1"/>
  <c r="W350" i="8" s="1"/>
  <c r="W348" i="8" s="1"/>
  <c r="W347" i="8" s="1"/>
  <c r="W346" i="8" s="1"/>
  <c r="W343" i="8" s="1"/>
  <c r="W342" i="8" s="1"/>
  <c r="G355" i="8"/>
  <c r="G354" i="8" s="1"/>
  <c r="G353" i="8" s="1"/>
  <c r="G351" i="8" s="1"/>
  <c r="G350" i="8" s="1"/>
  <c r="G348" i="8" s="1"/>
  <c r="G347" i="8" s="1"/>
  <c r="G346" i="8" s="1"/>
  <c r="G343" i="8" s="1"/>
  <c r="G342" i="8" s="1"/>
  <c r="AN74" i="8"/>
  <c r="AN64" i="8" s="1"/>
  <c r="P73" i="8"/>
  <c r="P71" i="8" s="1"/>
  <c r="P67" i="8" s="1"/>
  <c r="P66" i="8" s="1"/>
  <c r="P65" i="8" s="1"/>
  <c r="P64" i="8" s="1"/>
  <c r="AD73" i="8"/>
  <c r="AD71" i="8" s="1"/>
  <c r="AD67" i="8" s="1"/>
  <c r="AD66" i="8" s="1"/>
  <c r="AD65" i="8" s="1"/>
  <c r="AD64" i="8" s="1"/>
  <c r="AM467" i="8"/>
  <c r="AM466" i="8" s="1"/>
  <c r="AM465" i="8" s="1"/>
  <c r="G467" i="8"/>
  <c r="G466" i="8" s="1"/>
  <c r="G465" i="8" s="1"/>
  <c r="Q467" i="8"/>
  <c r="Q466" i="8" s="1"/>
  <c r="Q465" i="8" s="1"/>
  <c r="AL467" i="8"/>
  <c r="AL466" i="8" s="1"/>
  <c r="AL465" i="8" s="1"/>
  <c r="V186" i="8"/>
  <c r="V177" i="8" s="1"/>
  <c r="N229" i="8"/>
  <c r="N223" i="8" s="1"/>
  <c r="AF229" i="8"/>
  <c r="AF223" i="8" s="1"/>
  <c r="U229" i="8"/>
  <c r="U223" i="8" s="1"/>
  <c r="Z229" i="8"/>
  <c r="Z223" i="8" s="1"/>
  <c r="AN229" i="8"/>
  <c r="AN223" i="8" s="1"/>
  <c r="X229" i="8"/>
  <c r="X223" i="8" s="1"/>
  <c r="AG229" i="8"/>
  <c r="AG223" i="8" s="1"/>
  <c r="P229" i="8"/>
  <c r="P223" i="8" s="1"/>
  <c r="M229" i="8"/>
  <c r="M223" i="8" s="1"/>
  <c r="E224" i="8"/>
  <c r="E223" i="8" s="1"/>
  <c r="AK223" i="8"/>
  <c r="AI134" i="8"/>
  <c r="J188" i="8"/>
  <c r="J187" i="8" s="1"/>
  <c r="E186" i="8"/>
  <c r="H249" i="8"/>
  <c r="AA467" i="8"/>
  <c r="AA466" i="8" s="1"/>
  <c r="AA465" i="8" s="1"/>
  <c r="AN467" i="8"/>
  <c r="AN466" i="8" s="1"/>
  <c r="AN465" i="8" s="1"/>
  <c r="X467" i="8"/>
  <c r="X466" i="8" s="1"/>
  <c r="X465" i="8" s="1"/>
  <c r="Y249" i="8"/>
  <c r="G250" i="8"/>
  <c r="Z188" i="8"/>
  <c r="Z187" i="8" s="1"/>
  <c r="Z355" i="8"/>
  <c r="Z354" i="8" s="1"/>
  <c r="Z353" i="8" s="1"/>
  <c r="Z351" i="8" s="1"/>
  <c r="Z350" i="8" s="1"/>
  <c r="Z348" i="8" s="1"/>
  <c r="Z347" i="8" s="1"/>
  <c r="Z346" i="8" s="1"/>
  <c r="Z343" i="8" s="1"/>
  <c r="Z342" i="8" s="1"/>
  <c r="Z177" i="8"/>
  <c r="W177" i="8"/>
  <c r="AB177" i="8"/>
  <c r="J177" i="8"/>
  <c r="AM177" i="8"/>
  <c r="G177" i="8"/>
  <c r="AH177" i="8"/>
  <c r="O177" i="8"/>
  <c r="T177" i="8"/>
  <c r="AO177" i="8"/>
  <c r="AG177" i="8"/>
  <c r="Y177" i="8"/>
  <c r="Q177" i="8"/>
  <c r="I177" i="8"/>
  <c r="AJ177" i="8"/>
  <c r="L177" i="8"/>
  <c r="AE177" i="8"/>
  <c r="S177" i="8"/>
  <c r="K177" i="8"/>
  <c r="AN177" i="8"/>
  <c r="P177" i="8"/>
  <c r="AP177" i="8"/>
  <c r="AF177" i="8"/>
  <c r="H177" i="8"/>
  <c r="AK177" i="8"/>
  <c r="AC177" i="8"/>
  <c r="U177" i="8"/>
  <c r="M177" i="8"/>
  <c r="X177" i="8"/>
  <c r="AD177" i="8"/>
  <c r="R177" i="8"/>
  <c r="AI177" i="8"/>
  <c r="N177" i="8"/>
  <c r="U428" i="8"/>
  <c r="X355" i="8"/>
  <c r="X354" i="8" s="1"/>
  <c r="X353" i="8" s="1"/>
  <c r="X351" i="8" s="1"/>
  <c r="X350" i="8" s="1"/>
  <c r="X348" i="8" s="1"/>
  <c r="X347" i="8" s="1"/>
  <c r="X346" i="8" s="1"/>
  <c r="X343" i="8" s="1"/>
  <c r="X342" i="8" s="1"/>
  <c r="H355" i="8"/>
  <c r="H354" i="8" s="1"/>
  <c r="H353" i="8" s="1"/>
  <c r="H351" i="8" s="1"/>
  <c r="H350" i="8" s="1"/>
  <c r="H348" i="8" s="1"/>
  <c r="H347" i="8" s="1"/>
  <c r="H346" i="8" s="1"/>
  <c r="H343" i="8" s="1"/>
  <c r="H342" i="8" s="1"/>
  <c r="O355" i="8"/>
  <c r="O354" i="8" s="1"/>
  <c r="O353" i="8" s="1"/>
  <c r="O351" i="8" s="1"/>
  <c r="O350" i="8" s="1"/>
  <c r="O348" i="8" s="1"/>
  <c r="O347" i="8" s="1"/>
  <c r="O346" i="8" s="1"/>
  <c r="O343" i="8" s="1"/>
  <c r="O342" i="8" s="1"/>
  <c r="F223" i="8"/>
  <c r="AC223" i="8"/>
  <c r="AQ75" i="8"/>
  <c r="J355" i="8"/>
  <c r="J354" i="8" s="1"/>
  <c r="J353" i="8" s="1"/>
  <c r="J351" i="8" s="1"/>
  <c r="J350" i="8" s="1"/>
  <c r="J348" i="8" s="1"/>
  <c r="J347" i="8" s="1"/>
  <c r="J346" i="8" s="1"/>
  <c r="J343" i="8" s="1"/>
  <c r="J342" i="8" s="1"/>
  <c r="AD93" i="8"/>
  <c r="AD92" i="8" s="1"/>
  <c r="N93" i="8"/>
  <c r="N92" i="8" s="1"/>
  <c r="AI93" i="8"/>
  <c r="AI92" i="8" s="1"/>
  <c r="S93" i="8"/>
  <c r="S92" i="8" s="1"/>
  <c r="AN93" i="8"/>
  <c r="AN92" i="8" s="1"/>
  <c r="T93" i="8"/>
  <c r="T92" i="8" s="1"/>
  <c r="M93" i="8"/>
  <c r="M92" i="8" s="1"/>
  <c r="Z467" i="8"/>
  <c r="Z466" i="8" s="1"/>
  <c r="Z465" i="8" s="1"/>
  <c r="J467" i="8"/>
  <c r="J466" i="8" s="1"/>
  <c r="J465" i="8" s="1"/>
  <c r="AH93" i="8"/>
  <c r="AH92" i="8" s="1"/>
  <c r="R93" i="8"/>
  <c r="R92" i="8" s="1"/>
  <c r="AM93" i="8"/>
  <c r="AM92" i="8" s="1"/>
  <c r="W93" i="8"/>
  <c r="W92" i="8" s="1"/>
  <c r="G93" i="8"/>
  <c r="G92" i="8" s="1"/>
  <c r="X93" i="8"/>
  <c r="X92" i="8" s="1"/>
  <c r="H93" i="8"/>
  <c r="H92" i="8" s="1"/>
  <c r="AB93" i="8"/>
  <c r="AB92" i="8" s="1"/>
  <c r="AG93" i="8"/>
  <c r="AG92" i="8" s="1"/>
  <c r="Q93" i="8"/>
  <c r="Q92" i="8" s="1"/>
  <c r="AL93" i="8"/>
  <c r="AL92" i="8" s="1"/>
  <c r="V93" i="8"/>
  <c r="V92" i="8" s="1"/>
  <c r="F93" i="8"/>
  <c r="F92" i="8" s="1"/>
  <c r="AA93" i="8"/>
  <c r="AA92" i="8" s="1"/>
  <c r="K93" i="8"/>
  <c r="K92" i="8" s="1"/>
  <c r="AF93" i="8"/>
  <c r="AF92" i="8" s="1"/>
  <c r="L93" i="8"/>
  <c r="L92" i="8" s="1"/>
  <c r="AK93" i="8"/>
  <c r="AK92" i="8" s="1"/>
  <c r="U93" i="8"/>
  <c r="U92" i="8" s="1"/>
  <c r="AP93" i="8"/>
  <c r="AP92" i="8" s="1"/>
  <c r="Z93" i="8"/>
  <c r="Z92" i="8" s="1"/>
  <c r="J93" i="8"/>
  <c r="J92" i="8" s="1"/>
  <c r="AE93" i="8"/>
  <c r="AE92" i="8" s="1"/>
  <c r="O93" i="8"/>
  <c r="O92" i="8" s="1"/>
  <c r="AJ93" i="8"/>
  <c r="AJ92" i="8" s="1"/>
  <c r="P93" i="8"/>
  <c r="P92" i="8" s="1"/>
  <c r="AO93" i="8"/>
  <c r="AO92" i="8" s="1"/>
  <c r="Y93" i="8"/>
  <c r="Y92" i="8" s="1"/>
  <c r="I93" i="8"/>
  <c r="I92" i="8" s="1"/>
  <c r="T249" i="8"/>
  <c r="AN286" i="8"/>
  <c r="AN285" i="8" s="1"/>
  <c r="AN284" i="8" s="1"/>
  <c r="AN283" i="8" s="1"/>
  <c r="AN282" i="8" s="1"/>
  <c r="L249" i="8"/>
  <c r="AI249" i="8"/>
  <c r="X250" i="8"/>
  <c r="O64" i="8"/>
  <c r="W134" i="8"/>
  <c r="AM134" i="8"/>
  <c r="AP223" i="8"/>
  <c r="AL108" i="8"/>
  <c r="AL107" i="8" s="1"/>
  <c r="F108" i="8"/>
  <c r="F107" i="8" s="1"/>
  <c r="E75" i="8"/>
  <c r="E74" i="8" s="1"/>
  <c r="E64" i="8" s="1"/>
  <c r="AE250" i="8"/>
  <c r="N73" i="8"/>
  <c r="N71" i="8" s="1"/>
  <c r="N67" i="8" s="1"/>
  <c r="N66" i="8" s="1"/>
  <c r="N65" i="8" s="1"/>
  <c r="N64" i="8" s="1"/>
  <c r="AA286" i="8"/>
  <c r="AA285" i="8" s="1"/>
  <c r="AA284" i="8" s="1"/>
  <c r="AA283" i="8" s="1"/>
  <c r="AA282" i="8" s="1"/>
  <c r="V223" i="8"/>
  <c r="AC108" i="8"/>
  <c r="AC107" i="8" s="1"/>
  <c r="T223" i="8"/>
  <c r="O467" i="8"/>
  <c r="O466" i="8" s="1"/>
  <c r="O465" i="8" s="1"/>
  <c r="AE135" i="8"/>
  <c r="AE134" i="8" s="1"/>
  <c r="M249" i="8"/>
  <c r="M250" i="8"/>
  <c r="K292" i="8"/>
  <c r="K291" i="8" s="1"/>
  <c r="K286" i="8"/>
  <c r="K285" i="8" s="1"/>
  <c r="K284" i="8" s="1"/>
  <c r="K283" i="8" s="1"/>
  <c r="K282" i="8" s="1"/>
  <c r="G292" i="8"/>
  <c r="G291" i="8" s="1"/>
  <c r="G286" i="8"/>
  <c r="G285" i="8" s="1"/>
  <c r="G284" i="8" s="1"/>
  <c r="G283" i="8" s="1"/>
  <c r="G282" i="8" s="1"/>
  <c r="AF467" i="8"/>
  <c r="AF466" i="8" s="1"/>
  <c r="AF465" i="8" s="1"/>
  <c r="P467" i="8"/>
  <c r="P466" i="8" s="1"/>
  <c r="P465" i="8" s="1"/>
  <c r="AN250" i="8"/>
  <c r="AH73" i="8"/>
  <c r="AH71" i="8" s="1"/>
  <c r="AH67" i="8" s="1"/>
  <c r="AH66" i="8" s="1"/>
  <c r="AH65" i="8" s="1"/>
  <c r="AH64" i="8" s="1"/>
  <c r="AA73" i="8"/>
  <c r="AA71" i="8" s="1"/>
  <c r="AA67" i="8" s="1"/>
  <c r="AA66" i="8" s="1"/>
  <c r="AA65" i="8" s="1"/>
  <c r="AA64" i="8" s="1"/>
  <c r="AC250" i="8"/>
  <c r="AP467" i="8"/>
  <c r="AP466" i="8" s="1"/>
  <c r="AP465" i="8" s="1"/>
  <c r="AC354" i="8"/>
  <c r="AC353" i="8" s="1"/>
  <c r="AC351" i="8" s="1"/>
  <c r="AC350" i="8" s="1"/>
  <c r="AC348" i="8" s="1"/>
  <c r="AC347" i="8" s="1"/>
  <c r="AC346" i="8" s="1"/>
  <c r="AC343" i="8" s="1"/>
  <c r="AC342" i="8" s="1"/>
  <c r="AJ467" i="8"/>
  <c r="AJ466" i="8" s="1"/>
  <c r="AJ465" i="8" s="1"/>
  <c r="Q223" i="8"/>
  <c r="S467" i="8"/>
  <c r="S466" i="8" s="1"/>
  <c r="S465" i="8" s="1"/>
  <c r="M467" i="8"/>
  <c r="M466" i="8" s="1"/>
  <c r="M465" i="8" s="1"/>
  <c r="N467" i="8"/>
  <c r="N466" i="8" s="1"/>
  <c r="N465" i="8" s="1"/>
  <c r="G164" i="8"/>
  <c r="O135" i="8"/>
  <c r="O134" i="8" s="1"/>
  <c r="E32" i="8"/>
  <c r="E31" i="8" s="1"/>
  <c r="E25" i="8" s="1"/>
  <c r="H467" i="8"/>
  <c r="H466" i="8" s="1"/>
  <c r="H465" i="8" s="1"/>
  <c r="U355" i="8"/>
  <c r="U354" i="8" s="1"/>
  <c r="U353" i="8" s="1"/>
  <c r="U351" i="8" s="1"/>
  <c r="U350" i="8" s="1"/>
  <c r="U348" i="8" s="1"/>
  <c r="U347" i="8" s="1"/>
  <c r="U346" i="8" s="1"/>
  <c r="U343" i="8" s="1"/>
  <c r="U342" i="8" s="1"/>
  <c r="I428" i="8"/>
  <c r="AB355" i="8"/>
  <c r="AB354" i="8" s="1"/>
  <c r="AB353" i="8" s="1"/>
  <c r="AB351" i="8" s="1"/>
  <c r="AB350" i="8" s="1"/>
  <c r="AB348" i="8" s="1"/>
  <c r="AB347" i="8" s="1"/>
  <c r="AB346" i="8" s="1"/>
  <c r="AB343" i="8" s="1"/>
  <c r="AB342" i="8" s="1"/>
  <c r="L355" i="8"/>
  <c r="L354" i="8" s="1"/>
  <c r="L353" i="8" s="1"/>
  <c r="L351" i="8" s="1"/>
  <c r="L350" i="8" s="1"/>
  <c r="L348" i="8" s="1"/>
  <c r="L347" i="8" s="1"/>
  <c r="L346" i="8" s="1"/>
  <c r="L343" i="8" s="1"/>
  <c r="L342" i="8" s="1"/>
  <c r="AI223" i="8"/>
  <c r="AP73" i="8"/>
  <c r="AP71" i="8" s="1"/>
  <c r="AP67" i="8" s="1"/>
  <c r="AP66" i="8" s="1"/>
  <c r="AP65" i="8" s="1"/>
  <c r="AP64" i="8" s="1"/>
  <c r="X64" i="8"/>
  <c r="AE73" i="8"/>
  <c r="AE71" i="8" s="1"/>
  <c r="AE67" i="8" s="1"/>
  <c r="AE66" i="8" s="1"/>
  <c r="AE65" i="8" s="1"/>
  <c r="AE64" i="8" s="1"/>
  <c r="AF74" i="8"/>
  <c r="AF64" i="8" s="1"/>
  <c r="S64" i="8"/>
  <c r="AP250" i="8"/>
  <c r="AP249" i="8"/>
  <c r="AO292" i="8"/>
  <c r="AO291" i="8" s="1"/>
  <c r="AO286" i="8"/>
  <c r="AO285" i="8" s="1"/>
  <c r="AO284" i="8" s="1"/>
  <c r="AO283" i="8" s="1"/>
  <c r="AO282" i="8" s="1"/>
  <c r="AQ164" i="8"/>
  <c r="W249" i="8"/>
  <c r="H223" i="8"/>
  <c r="AH223" i="8"/>
  <c r="R223" i="8"/>
  <c r="AB223" i="8"/>
  <c r="AC135" i="8"/>
  <c r="AC134" i="8" s="1"/>
  <c r="M135" i="8"/>
  <c r="M134" i="8" s="1"/>
  <c r="O292" i="8"/>
  <c r="O291" i="8" s="1"/>
  <c r="O286" i="8"/>
  <c r="O285" i="8" s="1"/>
  <c r="O284" i="8" s="1"/>
  <c r="O283" i="8" s="1"/>
  <c r="O282" i="8" s="1"/>
  <c r="AG292" i="8"/>
  <c r="AG291" i="8" s="1"/>
  <c r="AG286" i="8"/>
  <c r="AG285" i="8" s="1"/>
  <c r="AG284" i="8" s="1"/>
  <c r="AG283" i="8" s="1"/>
  <c r="AG282" i="8" s="1"/>
  <c r="AM292" i="8"/>
  <c r="AM291" i="8" s="1"/>
  <c r="AM286" i="8"/>
  <c r="AM285" i="8" s="1"/>
  <c r="AM284" i="8" s="1"/>
  <c r="AM283" i="8" s="1"/>
  <c r="AM282" i="8" s="1"/>
  <c r="AL74" i="8"/>
  <c r="AL64" i="8" s="1"/>
  <c r="AA164" i="8"/>
  <c r="G73" i="8"/>
  <c r="G71" i="8" s="1"/>
  <c r="G67" i="8" s="1"/>
  <c r="G66" i="8" s="1"/>
  <c r="G65" i="8" s="1"/>
  <c r="G64" i="8" s="1"/>
  <c r="AO223" i="8"/>
  <c r="I223" i="8"/>
  <c r="AQ292" i="8"/>
  <c r="AE467" i="8"/>
  <c r="AE466" i="8" s="1"/>
  <c r="AE465" i="8" s="1"/>
  <c r="S292" i="8"/>
  <c r="S291" i="8" s="1"/>
  <c r="S286" i="8"/>
  <c r="S285" i="8" s="1"/>
  <c r="S284" i="8" s="1"/>
  <c r="S283" i="8" s="1"/>
  <c r="S282" i="8" s="1"/>
  <c r="U292" i="8"/>
  <c r="U291" i="8" s="1"/>
  <c r="U286" i="8"/>
  <c r="U285" i="8" s="1"/>
  <c r="U284" i="8" s="1"/>
  <c r="U283" i="8" s="1"/>
  <c r="U282" i="8" s="1"/>
  <c r="AD249" i="8"/>
  <c r="AD250" i="8"/>
  <c r="AB467" i="8"/>
  <c r="AB466" i="8" s="1"/>
  <c r="AB465" i="8" s="1"/>
  <c r="L467" i="8"/>
  <c r="L466" i="8" s="1"/>
  <c r="L465" i="8" s="1"/>
  <c r="S250" i="8"/>
  <c r="Y223" i="8"/>
  <c r="AK73" i="8"/>
  <c r="AK71" i="8" s="1"/>
  <c r="AK67" i="8" s="1"/>
  <c r="AK66" i="8" s="1"/>
  <c r="AK65" i="8" s="1"/>
  <c r="AK64" i="8" s="1"/>
  <c r="AI73" i="8"/>
  <c r="AI71" i="8" s="1"/>
  <c r="AI67" i="8" s="1"/>
  <c r="AI66" i="8" s="1"/>
  <c r="AI65" i="8" s="1"/>
  <c r="AI64" i="8" s="1"/>
  <c r="W467" i="8"/>
  <c r="W466" i="8" s="1"/>
  <c r="W465" i="8" s="1"/>
  <c r="K164" i="8"/>
  <c r="AD135" i="8"/>
  <c r="AD134" i="8" s="1"/>
  <c r="N135" i="8"/>
  <c r="N134" i="8" s="1"/>
  <c r="AL223" i="8"/>
  <c r="V250" i="8"/>
  <c r="AA250" i="8"/>
  <c r="AK249" i="8"/>
  <c r="AB74" i="8"/>
  <c r="AB64" i="8" s="1"/>
  <c r="AD467" i="8"/>
  <c r="AD466" i="8" s="1"/>
  <c r="AD465" i="8" s="1"/>
  <c r="Q355" i="8"/>
  <c r="Q354" i="8" s="1"/>
  <c r="Q353" i="8" s="1"/>
  <c r="Q351" i="8" s="1"/>
  <c r="Q350" i="8" s="1"/>
  <c r="Q348" i="8" s="1"/>
  <c r="Q347" i="8" s="1"/>
  <c r="Q346" i="8" s="1"/>
  <c r="Q343" i="8" s="1"/>
  <c r="Q342" i="8" s="1"/>
  <c r="E382" i="8"/>
  <c r="AM250" i="8"/>
  <c r="AH467" i="8"/>
  <c r="AH466" i="8" s="1"/>
  <c r="AH465" i="8" s="1"/>
  <c r="R467" i="8"/>
  <c r="R466" i="8" s="1"/>
  <c r="R465" i="8" s="1"/>
  <c r="T355" i="8"/>
  <c r="T354" i="8" s="1"/>
  <c r="T353" i="8" s="1"/>
  <c r="T351" i="8" s="1"/>
  <c r="T350" i="8" s="1"/>
  <c r="T348" i="8" s="1"/>
  <c r="T347" i="8" s="1"/>
  <c r="T346" i="8" s="1"/>
  <c r="T343" i="8" s="1"/>
  <c r="T342" i="8" s="1"/>
  <c r="AA355" i="8"/>
  <c r="AA354" i="8" s="1"/>
  <c r="AA353" i="8" s="1"/>
  <c r="AA351" i="8" s="1"/>
  <c r="AA350" i="8" s="1"/>
  <c r="AA348" i="8" s="1"/>
  <c r="AA347" i="8" s="1"/>
  <c r="AA346" i="8" s="1"/>
  <c r="AA343" i="8" s="1"/>
  <c r="AA342" i="8" s="1"/>
  <c r="K355" i="8"/>
  <c r="K354" i="8" s="1"/>
  <c r="K353" i="8" s="1"/>
  <c r="K351" i="8" s="1"/>
  <c r="K350" i="8" s="1"/>
  <c r="K348" i="8" s="1"/>
  <c r="K347" i="8" s="1"/>
  <c r="K346" i="8" s="1"/>
  <c r="K343" i="8" s="1"/>
  <c r="K342" i="8" s="1"/>
  <c r="AM164" i="8"/>
  <c r="AH108" i="8"/>
  <c r="AH107" i="8" s="1"/>
  <c r="R108" i="8"/>
  <c r="R107" i="8" s="1"/>
  <c r="AB164" i="8"/>
  <c r="R355" i="8"/>
  <c r="R354" i="8" s="1"/>
  <c r="R353" i="8" s="1"/>
  <c r="R351" i="8" s="1"/>
  <c r="R350" i="8" s="1"/>
  <c r="R348" i="8" s="1"/>
  <c r="R347" i="8" s="1"/>
  <c r="R346" i="8" s="1"/>
  <c r="R343" i="8" s="1"/>
  <c r="R342" i="8" s="1"/>
  <c r="AA223" i="8"/>
  <c r="K223" i="8"/>
  <c r="AP164" i="8"/>
  <c r="W73" i="8"/>
  <c r="W71" i="8" s="1"/>
  <c r="W67" i="8" s="1"/>
  <c r="W66" i="8" s="1"/>
  <c r="W65" i="8" s="1"/>
  <c r="W64" i="8" s="1"/>
  <c r="T135" i="8"/>
  <c r="T134" i="8" s="1"/>
  <c r="Y292" i="8"/>
  <c r="Y291" i="8" s="1"/>
  <c r="Y286" i="8"/>
  <c r="Y285" i="8" s="1"/>
  <c r="Y284" i="8" s="1"/>
  <c r="Y283" i="8" s="1"/>
  <c r="Y282" i="8" s="1"/>
  <c r="AI292" i="8"/>
  <c r="AI291" i="8" s="1"/>
  <c r="AI286" i="8"/>
  <c r="AI285" i="8" s="1"/>
  <c r="AI284" i="8" s="1"/>
  <c r="AI283" i="8" s="1"/>
  <c r="AI282" i="8" s="1"/>
  <c r="J250" i="8"/>
  <c r="J249" i="8"/>
  <c r="I249" i="8"/>
  <c r="AN164" i="8"/>
  <c r="W164" i="8"/>
  <c r="AP135" i="8"/>
  <c r="AP134" i="8" s="1"/>
  <c r="Z135" i="8"/>
  <c r="Z134" i="8" s="1"/>
  <c r="J135" i="8"/>
  <c r="J134" i="8" s="1"/>
  <c r="T164" i="8"/>
  <c r="U250" i="8"/>
  <c r="U249" i="8"/>
  <c r="AD355" i="8"/>
  <c r="AD354" i="8" s="1"/>
  <c r="AD353" i="8" s="1"/>
  <c r="AD351" i="8" s="1"/>
  <c r="AD350" i="8" s="1"/>
  <c r="AD348" i="8" s="1"/>
  <c r="AD347" i="8" s="1"/>
  <c r="AD346" i="8" s="1"/>
  <c r="AD343" i="8" s="1"/>
  <c r="AD342" i="8" s="1"/>
  <c r="N355" i="8"/>
  <c r="N354" i="8" s="1"/>
  <c r="N353" i="8" s="1"/>
  <c r="N351" i="8" s="1"/>
  <c r="N350" i="8" s="1"/>
  <c r="N348" i="8" s="1"/>
  <c r="N347" i="8" s="1"/>
  <c r="N346" i="8" s="1"/>
  <c r="N343" i="8" s="1"/>
  <c r="N342" i="8" s="1"/>
  <c r="AA134" i="8"/>
  <c r="K134" i="8"/>
  <c r="E141" i="8"/>
  <c r="AR141" i="8" s="1"/>
  <c r="L223" i="8"/>
  <c r="AH135" i="8"/>
  <c r="AH134" i="8" s="1"/>
  <c r="R135" i="8"/>
  <c r="R134" i="8" s="1"/>
  <c r="M108" i="8"/>
  <c r="M107" i="8" s="1"/>
  <c r="L164" i="8"/>
  <c r="AJ135" i="8"/>
  <c r="AJ134" i="8" s="1"/>
  <c r="AB249" i="8"/>
  <c r="AB250" i="8"/>
  <c r="N250" i="8"/>
  <c r="N249" i="8"/>
  <c r="P250" i="8"/>
  <c r="P249" i="8"/>
  <c r="AO250" i="8"/>
  <c r="AO249" i="8"/>
  <c r="Y428" i="8"/>
  <c r="E329" i="8"/>
  <c r="O249" i="8"/>
  <c r="I134" i="8"/>
  <c r="K249" i="8"/>
  <c r="AJ249" i="8"/>
  <c r="H74" i="8"/>
  <c r="H64" i="8" s="1"/>
  <c r="F467" i="8"/>
  <c r="F466" i="8" s="1"/>
  <c r="F465" i="8" s="1"/>
  <c r="E292" i="8"/>
  <c r="E291" i="8" s="1"/>
  <c r="AO135" i="8"/>
  <c r="AO134" i="8" s="1"/>
  <c r="AA411" i="8"/>
  <c r="AA410" i="8" s="1"/>
  <c r="AA409" i="8" s="1"/>
  <c r="AA408" i="8" s="1"/>
  <c r="AA407" i="8" s="1"/>
  <c r="AA406" i="8" s="1"/>
  <c r="Y134" i="8"/>
  <c r="AK428" i="8"/>
  <c r="E478" i="8"/>
  <c r="J223" i="8"/>
  <c r="AN135" i="8"/>
  <c r="AN134" i="8" s="1"/>
  <c r="X135" i="8"/>
  <c r="X134" i="8" s="1"/>
  <c r="AF135" i="8"/>
  <c r="AF134" i="8" s="1"/>
  <c r="AF249" i="8"/>
  <c r="AF250" i="8"/>
  <c r="AD223" i="8"/>
  <c r="AL164" i="8"/>
  <c r="S164" i="8"/>
  <c r="AB135" i="8"/>
  <c r="AB134" i="8" s="1"/>
  <c r="L135" i="8"/>
  <c r="L134" i="8" s="1"/>
  <c r="E414" i="8"/>
  <c r="E413" i="8" s="1"/>
  <c r="P135" i="8"/>
  <c r="P134" i="8" s="1"/>
  <c r="AG467" i="8"/>
  <c r="AG466" i="8" s="1"/>
  <c r="AG465" i="8" s="1"/>
  <c r="AG134" i="8"/>
  <c r="Q134" i="8"/>
  <c r="AK134" i="8"/>
  <c r="U134" i="8"/>
  <c r="J286" i="8"/>
  <c r="J285" i="8" s="1"/>
  <c r="J284" i="8" s="1"/>
  <c r="J283" i="8" s="1"/>
  <c r="J282" i="8" s="1"/>
  <c r="F286" i="8"/>
  <c r="F285" i="8" s="1"/>
  <c r="F284" i="8" s="1"/>
  <c r="F283" i="8" s="1"/>
  <c r="F282" i="8" s="1"/>
  <c r="V355" i="8"/>
  <c r="V354" i="8" s="1"/>
  <c r="V353" i="8" s="1"/>
  <c r="V351" i="8" s="1"/>
  <c r="V350" i="8" s="1"/>
  <c r="V348" i="8" s="1"/>
  <c r="V347" i="8" s="1"/>
  <c r="V346" i="8" s="1"/>
  <c r="V343" i="8" s="1"/>
  <c r="V342" i="8" s="1"/>
  <c r="F355" i="8"/>
  <c r="F354" i="8" s="1"/>
  <c r="F353" i="8" s="1"/>
  <c r="F351" i="8" s="1"/>
  <c r="F350" i="8" s="1"/>
  <c r="F348" i="8" s="1"/>
  <c r="F347" i="8" s="1"/>
  <c r="F346" i="8" s="1"/>
  <c r="F343" i="8" s="1"/>
  <c r="F342" i="8" s="1"/>
  <c r="H135" i="8"/>
  <c r="H134" i="8" s="1"/>
  <c r="AH249" i="8"/>
  <c r="AH250" i="8"/>
  <c r="AL249" i="8"/>
  <c r="AL250" i="8"/>
  <c r="R249" i="8"/>
  <c r="R250" i="8"/>
  <c r="F249" i="8"/>
  <c r="F250" i="8"/>
  <c r="Z250" i="8"/>
  <c r="Z249" i="8"/>
  <c r="AF292" i="8"/>
  <c r="AF291" i="8" s="1"/>
  <c r="AF286" i="8"/>
  <c r="AF285" i="8" s="1"/>
  <c r="AF284" i="8" s="1"/>
  <c r="AF283" i="8" s="1"/>
  <c r="AF282" i="8" s="1"/>
  <c r="P292" i="8"/>
  <c r="P291" i="8" s="1"/>
  <c r="P286" i="8"/>
  <c r="P285" i="8" s="1"/>
  <c r="P284" i="8" s="1"/>
  <c r="P283" i="8" s="1"/>
  <c r="P282" i="8" s="1"/>
  <c r="AG74" i="8"/>
  <c r="AG73" i="8"/>
  <c r="AG71" i="8" s="1"/>
  <c r="AG67" i="8" s="1"/>
  <c r="AG66" i="8" s="1"/>
  <c r="AG65" i="8" s="1"/>
  <c r="Q74" i="8"/>
  <c r="Q73" i="8"/>
  <c r="Q71" i="8" s="1"/>
  <c r="Q67" i="8" s="1"/>
  <c r="Q66" i="8" s="1"/>
  <c r="Q65" i="8" s="1"/>
  <c r="AQ108" i="8"/>
  <c r="AK467" i="8"/>
  <c r="AK466" i="8" s="1"/>
  <c r="AK465" i="8" s="1"/>
  <c r="Y467" i="8"/>
  <c r="Y466" i="8" s="1"/>
  <c r="Y465" i="8" s="1"/>
  <c r="I467" i="8"/>
  <c r="I466" i="8" s="1"/>
  <c r="I465" i="8" s="1"/>
  <c r="AG428" i="8"/>
  <c r="Q428" i="8"/>
  <c r="AI164" i="8"/>
  <c r="AL135" i="8"/>
  <c r="AL134" i="8" s="1"/>
  <c r="V135" i="8"/>
  <c r="V134" i="8" s="1"/>
  <c r="F135" i="8"/>
  <c r="F134" i="8" s="1"/>
  <c r="T286" i="8"/>
  <c r="T285" i="8" s="1"/>
  <c r="T284" i="8" s="1"/>
  <c r="T283" i="8" s="1"/>
  <c r="T282" i="8" s="1"/>
  <c r="AM108" i="8"/>
  <c r="AM107" i="8" s="1"/>
  <c r="AJ108" i="8"/>
  <c r="AJ107" i="8" s="1"/>
  <c r="T108" i="8"/>
  <c r="T107" i="8" s="1"/>
  <c r="R74" i="8"/>
  <c r="R73" i="8"/>
  <c r="R71" i="8" s="1"/>
  <c r="R67" i="8" s="1"/>
  <c r="R66" i="8" s="1"/>
  <c r="R65" i="8" s="1"/>
  <c r="AQ188" i="8"/>
  <c r="AR188" i="8" s="1"/>
  <c r="AQ186" i="8"/>
  <c r="E195" i="8"/>
  <c r="U74" i="8"/>
  <c r="U73" i="8"/>
  <c r="U71" i="8" s="1"/>
  <c r="U67" i="8" s="1"/>
  <c r="U66" i="8" s="1"/>
  <c r="U65" i="8" s="1"/>
  <c r="E218" i="8"/>
  <c r="E178" i="8"/>
  <c r="AO467" i="8"/>
  <c r="AO466" i="8" s="1"/>
  <c r="AO465" i="8" s="1"/>
  <c r="AC467" i="8"/>
  <c r="AC466" i="8" s="1"/>
  <c r="AC465" i="8" s="1"/>
  <c r="AN108" i="8"/>
  <c r="AN107" i="8" s="1"/>
  <c r="X108" i="8"/>
  <c r="X107" i="8" s="1"/>
  <c r="H108" i="8"/>
  <c r="H107" i="8" s="1"/>
  <c r="V74" i="8"/>
  <c r="V73" i="8"/>
  <c r="V71" i="8" s="1"/>
  <c r="V67" i="8" s="1"/>
  <c r="V66" i="8" s="1"/>
  <c r="V65" i="8" s="1"/>
  <c r="AQ201" i="8"/>
  <c r="AO74" i="8"/>
  <c r="AO73" i="8"/>
  <c r="AO71" i="8" s="1"/>
  <c r="AO67" i="8" s="1"/>
  <c r="AO66" i="8" s="1"/>
  <c r="AO65" i="8" s="1"/>
  <c r="I73" i="8"/>
  <c r="I71" i="8" s="1"/>
  <c r="I67" i="8" s="1"/>
  <c r="I66" i="8" s="1"/>
  <c r="I65" i="8" s="1"/>
  <c r="I74" i="8"/>
  <c r="AO428" i="8"/>
  <c r="AJ286" i="8"/>
  <c r="AJ285" i="8" s="1"/>
  <c r="AJ284" i="8" s="1"/>
  <c r="AJ283" i="8" s="1"/>
  <c r="AJ282" i="8" s="1"/>
  <c r="G108" i="8"/>
  <c r="G107" i="8" s="1"/>
  <c r="AB108" i="8"/>
  <c r="AB107" i="8" s="1"/>
  <c r="L108" i="8"/>
  <c r="L107" i="8" s="1"/>
  <c r="E502" i="8"/>
  <c r="Z74" i="8"/>
  <c r="Z73" i="8"/>
  <c r="Z71" i="8" s="1"/>
  <c r="Z67" i="8" s="1"/>
  <c r="Z66" i="8" s="1"/>
  <c r="Z65" i="8" s="1"/>
  <c r="J74" i="8"/>
  <c r="J73" i="8"/>
  <c r="J71" i="8" s="1"/>
  <c r="J67" i="8" s="1"/>
  <c r="J66" i="8" s="1"/>
  <c r="J65" i="8" s="1"/>
  <c r="AC74" i="8"/>
  <c r="AC73" i="8"/>
  <c r="AC71" i="8" s="1"/>
  <c r="AC67" i="8" s="1"/>
  <c r="AC66" i="8" s="1"/>
  <c r="AC65" i="8" s="1"/>
  <c r="M74" i="8"/>
  <c r="M73" i="8"/>
  <c r="M71" i="8" s="1"/>
  <c r="M67" i="8" s="1"/>
  <c r="M66" i="8" s="1"/>
  <c r="M65" i="8" s="1"/>
  <c r="AC428" i="8"/>
  <c r="M428" i="8"/>
  <c r="R286" i="8"/>
  <c r="R285" i="8" s="1"/>
  <c r="R284" i="8" s="1"/>
  <c r="R283" i="8" s="1"/>
  <c r="R282" i="8" s="1"/>
  <c r="L286" i="8"/>
  <c r="L285" i="8" s="1"/>
  <c r="L284" i="8" s="1"/>
  <c r="L283" i="8" s="1"/>
  <c r="L282" i="8" s="1"/>
  <c r="W108" i="8"/>
  <c r="W107" i="8" s="1"/>
  <c r="AF108" i="8"/>
  <c r="AF107" i="8" s="1"/>
  <c r="P108" i="8"/>
  <c r="P107" i="8" s="1"/>
  <c r="E428" i="8"/>
  <c r="Q250" i="8"/>
  <c r="Q249" i="8"/>
  <c r="E165" i="8"/>
  <c r="E17" i="8"/>
  <c r="AQ395" i="8"/>
  <c r="AR395" i="8" s="1"/>
  <c r="AQ313" i="8"/>
  <c r="AR313" i="8" s="1"/>
  <c r="AQ266" i="8"/>
  <c r="AR266" i="8" s="1"/>
  <c r="AQ153" i="8"/>
  <c r="AR153" i="8" s="1"/>
  <c r="AG250" i="8"/>
  <c r="AG249" i="8"/>
  <c r="E153" i="8"/>
  <c r="AQ12" i="8"/>
  <c r="AR12" i="8" s="1"/>
  <c r="AQ135" i="8"/>
  <c r="AQ86" i="8"/>
  <c r="AR86" i="8" s="1"/>
  <c r="AQ428" i="8"/>
  <c r="AQ448" i="8"/>
  <c r="AR448" i="8" s="1"/>
  <c r="AQ408" i="8"/>
  <c r="AR408" i="8" s="1"/>
  <c r="AQ373" i="8"/>
  <c r="AQ319" i="8"/>
  <c r="AR319" i="8" s="1"/>
  <c r="AQ318" i="8"/>
  <c r="AR318" i="8" s="1"/>
  <c r="AQ230" i="8"/>
  <c r="AQ487" i="8"/>
  <c r="AR487" i="8" s="1"/>
  <c r="E347" i="8"/>
  <c r="AR347" i="8" s="1"/>
  <c r="E377" i="8"/>
  <c r="E376" i="8" s="1"/>
  <c r="E249" i="8"/>
  <c r="E250" i="8"/>
  <c r="AQ67" i="8"/>
  <c r="AR67" i="8" s="1"/>
  <c r="E108" i="8"/>
  <c r="E107" i="8" s="1"/>
  <c r="AH192" i="3"/>
  <c r="S251" i="3"/>
  <c r="AH400" i="3"/>
  <c r="AH399" i="3" s="1"/>
  <c r="AH392" i="3"/>
  <c r="AH331" i="3"/>
  <c r="AH330" i="3" s="1"/>
  <c r="AH324" i="3" s="1"/>
  <c r="AH284" i="3"/>
  <c r="AH222" i="3"/>
  <c r="AH221" i="3" s="1"/>
  <c r="AH170" i="3"/>
  <c r="AH160" i="3"/>
  <c r="AH105" i="3"/>
  <c r="AH50" i="3"/>
  <c r="AH49" i="3" s="1"/>
  <c r="AH48" i="3" s="1"/>
  <c r="AH37" i="3" s="1"/>
  <c r="AH36" i="3" s="1"/>
  <c r="AA251" i="3"/>
  <c r="AH146" i="3"/>
  <c r="AH101" i="3"/>
  <c r="AH100" i="3" s="1"/>
  <c r="AD535" i="3"/>
  <c r="AD534" i="3" s="1"/>
  <c r="AD533" i="3" s="1"/>
  <c r="AD532" i="3" s="1"/>
  <c r="AD531" i="3" s="1"/>
  <c r="Z535" i="3"/>
  <c r="Z534" i="3" s="1"/>
  <c r="Z533" i="3" s="1"/>
  <c r="Z532" i="3" s="1"/>
  <c r="Z531" i="3" s="1"/>
  <c r="V535" i="3"/>
  <c r="V534" i="3" s="1"/>
  <c r="V533" i="3" s="1"/>
  <c r="V532" i="3" s="1"/>
  <c r="V531" i="3" s="1"/>
  <c r="R535" i="3"/>
  <c r="R534" i="3" s="1"/>
  <c r="R533" i="3" s="1"/>
  <c r="R532" i="3" s="1"/>
  <c r="R531" i="3" s="1"/>
  <c r="N535" i="3"/>
  <c r="N534" i="3" s="1"/>
  <c r="N533" i="3" s="1"/>
  <c r="N532" i="3" s="1"/>
  <c r="N531" i="3" s="1"/>
  <c r="J535" i="3"/>
  <c r="J534" i="3" s="1"/>
  <c r="J533" i="3" s="1"/>
  <c r="J532" i="3" s="1"/>
  <c r="J531" i="3" s="1"/>
  <c r="AG518" i="3"/>
  <c r="AG517" i="3" s="1"/>
  <c r="AG516" i="3" s="1"/>
  <c r="AG515" i="3" s="1"/>
  <c r="AG514" i="3" s="1"/>
  <c r="AC518" i="3"/>
  <c r="AC517" i="3" s="1"/>
  <c r="AC516" i="3" s="1"/>
  <c r="AC515" i="3" s="1"/>
  <c r="AC514" i="3" s="1"/>
  <c r="Y518" i="3"/>
  <c r="Y517" i="3" s="1"/>
  <c r="Y516" i="3" s="1"/>
  <c r="Y515" i="3" s="1"/>
  <c r="Y514" i="3" s="1"/>
  <c r="U518" i="3"/>
  <c r="U517" i="3" s="1"/>
  <c r="U516" i="3" s="1"/>
  <c r="U515" i="3" s="1"/>
  <c r="U514" i="3" s="1"/>
  <c r="Q518" i="3"/>
  <c r="Q517" i="3" s="1"/>
  <c r="Q516" i="3" s="1"/>
  <c r="Q515" i="3" s="1"/>
  <c r="Q514" i="3" s="1"/>
  <c r="M518" i="3"/>
  <c r="M517" i="3" s="1"/>
  <c r="M516" i="3" s="1"/>
  <c r="M515" i="3" s="1"/>
  <c r="M514" i="3" s="1"/>
  <c r="I518" i="3"/>
  <c r="I517" i="3" s="1"/>
  <c r="I516" i="3" s="1"/>
  <c r="I515" i="3" s="1"/>
  <c r="I514" i="3" s="1"/>
  <c r="AE518" i="3"/>
  <c r="AE517" i="3" s="1"/>
  <c r="AE516" i="3" s="1"/>
  <c r="AE515" i="3" s="1"/>
  <c r="AE514" i="3" s="1"/>
  <c r="AA518" i="3"/>
  <c r="AA517" i="3" s="1"/>
  <c r="AA516" i="3" s="1"/>
  <c r="AA515" i="3" s="1"/>
  <c r="AA514" i="3" s="1"/>
  <c r="W518" i="3"/>
  <c r="W517" i="3" s="1"/>
  <c r="W516" i="3" s="1"/>
  <c r="W515" i="3" s="1"/>
  <c r="W514" i="3" s="1"/>
  <c r="S518" i="3"/>
  <c r="S517" i="3" s="1"/>
  <c r="S516" i="3" s="1"/>
  <c r="S515" i="3" s="1"/>
  <c r="S514" i="3" s="1"/>
  <c r="O518" i="3"/>
  <c r="O517" i="3" s="1"/>
  <c r="O516" i="3" s="1"/>
  <c r="O515" i="3" s="1"/>
  <c r="O514" i="3" s="1"/>
  <c r="K518" i="3"/>
  <c r="K517" i="3" s="1"/>
  <c r="K516" i="3" s="1"/>
  <c r="K515" i="3" s="1"/>
  <c r="K514" i="3" s="1"/>
  <c r="AE503" i="3"/>
  <c r="AE502" i="3" s="1"/>
  <c r="AE501" i="3" s="1"/>
  <c r="AE500" i="3" s="1"/>
  <c r="AE499" i="3" s="1"/>
  <c r="AA503" i="3"/>
  <c r="AA502" i="3" s="1"/>
  <c r="AA501" i="3" s="1"/>
  <c r="AA500" i="3" s="1"/>
  <c r="AA499" i="3" s="1"/>
  <c r="W503" i="3"/>
  <c r="W502" i="3" s="1"/>
  <c r="W501" i="3" s="1"/>
  <c r="W500" i="3" s="1"/>
  <c r="W499" i="3" s="1"/>
  <c r="S503" i="3"/>
  <c r="S502" i="3" s="1"/>
  <c r="S501" i="3" s="1"/>
  <c r="S500" i="3" s="1"/>
  <c r="S499" i="3" s="1"/>
  <c r="O503" i="3"/>
  <c r="O502" i="3" s="1"/>
  <c r="O501" i="3" s="1"/>
  <c r="O500" i="3" s="1"/>
  <c r="O499" i="3" s="1"/>
  <c r="K503" i="3"/>
  <c r="K502" i="3" s="1"/>
  <c r="K501" i="3" s="1"/>
  <c r="K500" i="3" s="1"/>
  <c r="K499" i="3" s="1"/>
  <c r="U435" i="3"/>
  <c r="U434" i="3" s="1"/>
  <c r="U433" i="3" s="1"/>
  <c r="U432" i="3" s="1"/>
  <c r="AE421" i="3"/>
  <c r="AE420" i="3" s="1"/>
  <c r="AE419" i="3" s="1"/>
  <c r="AE418" i="3" s="1"/>
  <c r="AA421" i="3"/>
  <c r="AA420" i="3" s="1"/>
  <c r="AA419" i="3" s="1"/>
  <c r="AA418" i="3" s="1"/>
  <c r="W421" i="3"/>
  <c r="W420" i="3" s="1"/>
  <c r="W419" i="3" s="1"/>
  <c r="W418" i="3" s="1"/>
  <c r="S421" i="3"/>
  <c r="S420" i="3" s="1"/>
  <c r="S419" i="3" s="1"/>
  <c r="S418" i="3" s="1"/>
  <c r="O421" i="3"/>
  <c r="O420" i="3" s="1"/>
  <c r="O419" i="3" s="1"/>
  <c r="O418" i="3" s="1"/>
  <c r="K421" i="3"/>
  <c r="K420" i="3" s="1"/>
  <c r="K419" i="3" s="1"/>
  <c r="K418" i="3" s="1"/>
  <c r="AF400" i="3"/>
  <c r="AF399" i="3" s="1"/>
  <c r="AB400" i="3"/>
  <c r="X400" i="3"/>
  <c r="X399" i="3" s="1"/>
  <c r="T400" i="3"/>
  <c r="P400" i="3"/>
  <c r="L400" i="3"/>
  <c r="H400" i="3"/>
  <c r="H399" i="3" s="1"/>
  <c r="AE240" i="3"/>
  <c r="AE239" i="3" s="1"/>
  <c r="AA240" i="3"/>
  <c r="AA239" i="3" s="1"/>
  <c r="W240" i="3"/>
  <c r="W239" i="3" s="1"/>
  <c r="S240" i="3"/>
  <c r="S239" i="3" s="1"/>
  <c r="O240" i="3"/>
  <c r="O239" i="3" s="1"/>
  <c r="K240" i="3"/>
  <c r="K239" i="3" s="1"/>
  <c r="AE222" i="3"/>
  <c r="AA222" i="3"/>
  <c r="W222" i="3"/>
  <c r="S222" i="3"/>
  <c r="S221" i="3" s="1"/>
  <c r="O222" i="3"/>
  <c r="AC216" i="3"/>
  <c r="Y216" i="3"/>
  <c r="U216" i="3"/>
  <c r="U212" i="3" s="1"/>
  <c r="M216" i="3"/>
  <c r="I216" i="3"/>
  <c r="AE165" i="3"/>
  <c r="AA165" i="3"/>
  <c r="W165" i="3"/>
  <c r="S165" i="3"/>
  <c r="O165" i="3"/>
  <c r="K165" i="3"/>
  <c r="AH535" i="3"/>
  <c r="AH534" i="3" s="1"/>
  <c r="AH533" i="3" s="1"/>
  <c r="AH532" i="3" s="1"/>
  <c r="AH531" i="3" s="1"/>
  <c r="AH518" i="3"/>
  <c r="AH517" i="3" s="1"/>
  <c r="AH516" i="3" s="1"/>
  <c r="AH515" i="3" s="1"/>
  <c r="AH514" i="3" s="1"/>
  <c r="AH435" i="3"/>
  <c r="AH434" i="3" s="1"/>
  <c r="AH433" i="3" s="1"/>
  <c r="AH432" i="3" s="1"/>
  <c r="AH421" i="3"/>
  <c r="AH420" i="3" s="1"/>
  <c r="AH419" i="3" s="1"/>
  <c r="AH418" i="3" s="1"/>
  <c r="AH409" i="3" s="1"/>
  <c r="AH376" i="3"/>
  <c r="AH295" i="3"/>
  <c r="AH294" i="3" s="1"/>
  <c r="AH227" i="3"/>
  <c r="AH216" i="3"/>
  <c r="AH212" i="3" s="1"/>
  <c r="AH176" i="3"/>
  <c r="AH175" i="3" s="1"/>
  <c r="AH125" i="3"/>
  <c r="AH121" i="3" s="1"/>
  <c r="AH120" i="3" s="1"/>
  <c r="AH119" i="3" s="1"/>
  <c r="AH86" i="3"/>
  <c r="AH85" i="3" s="1"/>
  <c r="AH84" i="3" s="1"/>
  <c r="AH83" i="3" s="1"/>
  <c r="AH82" i="3" s="1"/>
  <c r="AH39" i="3"/>
  <c r="AH38" i="3" s="1"/>
  <c r="AH15" i="3"/>
  <c r="AH14" i="3" s="1"/>
  <c r="AH13" i="3" s="1"/>
  <c r="AE535" i="3"/>
  <c r="AE534" i="3" s="1"/>
  <c r="AE533" i="3" s="1"/>
  <c r="AE532" i="3" s="1"/>
  <c r="AE531" i="3" s="1"/>
  <c r="AA535" i="3"/>
  <c r="AA534" i="3" s="1"/>
  <c r="AA533" i="3" s="1"/>
  <c r="AA532" i="3" s="1"/>
  <c r="AA531" i="3" s="1"/>
  <c r="W535" i="3"/>
  <c r="W534" i="3" s="1"/>
  <c r="W533" i="3" s="1"/>
  <c r="W532" i="3" s="1"/>
  <c r="W531" i="3" s="1"/>
  <c r="S535" i="3"/>
  <c r="S534" i="3" s="1"/>
  <c r="S533" i="3" s="1"/>
  <c r="S532" i="3" s="1"/>
  <c r="S531" i="3" s="1"/>
  <c r="O535" i="3"/>
  <c r="O534" i="3" s="1"/>
  <c r="O533" i="3" s="1"/>
  <c r="O532" i="3" s="1"/>
  <c r="O531" i="3" s="1"/>
  <c r="K535" i="3"/>
  <c r="K534" i="3" s="1"/>
  <c r="K533" i="3" s="1"/>
  <c r="K532" i="3" s="1"/>
  <c r="K531" i="3" s="1"/>
  <c r="AF435" i="3"/>
  <c r="AF434" i="3" s="1"/>
  <c r="AF433" i="3" s="1"/>
  <c r="AF432" i="3" s="1"/>
  <c r="AB435" i="3"/>
  <c r="AB434" i="3" s="1"/>
  <c r="AB433" i="3" s="1"/>
  <c r="AB432" i="3" s="1"/>
  <c r="X435" i="3"/>
  <c r="X434" i="3" s="1"/>
  <c r="X433" i="3" s="1"/>
  <c r="X432" i="3" s="1"/>
  <c r="T435" i="3"/>
  <c r="T434" i="3" s="1"/>
  <c r="T433" i="3" s="1"/>
  <c r="T432" i="3" s="1"/>
  <c r="P435" i="3"/>
  <c r="P434" i="3" s="1"/>
  <c r="P433" i="3" s="1"/>
  <c r="P432" i="3" s="1"/>
  <c r="P409" i="3" s="1"/>
  <c r="L435" i="3"/>
  <c r="L434" i="3" s="1"/>
  <c r="L433" i="3" s="1"/>
  <c r="L432" i="3" s="1"/>
  <c r="H435" i="3"/>
  <c r="H434" i="3" s="1"/>
  <c r="H433" i="3" s="1"/>
  <c r="H432" i="3" s="1"/>
  <c r="AF421" i="3"/>
  <c r="AF420" i="3" s="1"/>
  <c r="AF419" i="3" s="1"/>
  <c r="AF418" i="3" s="1"/>
  <c r="AB421" i="3"/>
  <c r="AB420" i="3" s="1"/>
  <c r="AB419" i="3" s="1"/>
  <c r="AB418" i="3" s="1"/>
  <c r="AB409" i="3" s="1"/>
  <c r="X421" i="3"/>
  <c r="X420" i="3" s="1"/>
  <c r="X419" i="3" s="1"/>
  <c r="X418" i="3" s="1"/>
  <c r="T421" i="3"/>
  <c r="T420" i="3" s="1"/>
  <c r="T419" i="3" s="1"/>
  <c r="T418" i="3" s="1"/>
  <c r="P421" i="3"/>
  <c r="P420" i="3" s="1"/>
  <c r="P419" i="3" s="1"/>
  <c r="P418" i="3" s="1"/>
  <c r="L421" i="3"/>
  <c r="L420" i="3" s="1"/>
  <c r="L419" i="3" s="1"/>
  <c r="L418" i="3" s="1"/>
  <c r="H421" i="3"/>
  <c r="H420" i="3" s="1"/>
  <c r="H419" i="3" s="1"/>
  <c r="H418" i="3" s="1"/>
  <c r="AC383" i="3"/>
  <c r="Y383" i="3"/>
  <c r="U383" i="3"/>
  <c r="Q383" i="3"/>
  <c r="M383" i="3"/>
  <c r="I383" i="3"/>
  <c r="AE383" i="3"/>
  <c r="AE370" i="3" s="1"/>
  <c r="AA383" i="3"/>
  <c r="W383" i="3"/>
  <c r="S383" i="3"/>
  <c r="O383" i="3"/>
  <c r="AE371" i="3"/>
  <c r="AA371" i="3"/>
  <c r="W371" i="3"/>
  <c r="S371" i="3"/>
  <c r="O371" i="3"/>
  <c r="K371" i="3"/>
  <c r="K251" i="3"/>
  <c r="AF240" i="3"/>
  <c r="AF239" i="3" s="1"/>
  <c r="AB240" i="3"/>
  <c r="AB239" i="3" s="1"/>
  <c r="X240" i="3"/>
  <c r="X239" i="3" s="1"/>
  <c r="T240" i="3"/>
  <c r="T239" i="3" s="1"/>
  <c r="P240" i="3"/>
  <c r="P239" i="3" s="1"/>
  <c r="L240" i="3"/>
  <c r="L239" i="3" s="1"/>
  <c r="H240" i="3"/>
  <c r="H239" i="3" s="1"/>
  <c r="AD222" i="3"/>
  <c r="Z222" i="3"/>
  <c r="Z221" i="3" s="1"/>
  <c r="Z211" i="3" s="1"/>
  <c r="Z210" i="3" s="1"/>
  <c r="Z209" i="3" s="1"/>
  <c r="V222" i="3"/>
  <c r="R222" i="3"/>
  <c r="N222" i="3"/>
  <c r="J222" i="3"/>
  <c r="AF222" i="3"/>
  <c r="AB222" i="3"/>
  <c r="AB221" i="3" s="1"/>
  <c r="X222" i="3"/>
  <c r="T222" i="3"/>
  <c r="T221" i="3" s="1"/>
  <c r="T211" i="3" s="1"/>
  <c r="T210" i="3" s="1"/>
  <c r="T209" i="3" s="1"/>
  <c r="P222" i="3"/>
  <c r="L222" i="3"/>
  <c r="L221" i="3" s="1"/>
  <c r="AD216" i="3"/>
  <c r="Z216" i="3"/>
  <c r="Z212" i="3" s="1"/>
  <c r="V216" i="3"/>
  <c r="R216" i="3"/>
  <c r="R212" i="3" s="1"/>
  <c r="N216" i="3"/>
  <c r="J216" i="3"/>
  <c r="AF216" i="3"/>
  <c r="AB216" i="3"/>
  <c r="AB212" i="3" s="1"/>
  <c r="AB211" i="3" s="1"/>
  <c r="AB210" i="3" s="1"/>
  <c r="AB209" i="3" s="1"/>
  <c r="X216" i="3"/>
  <c r="T216" i="3"/>
  <c r="P216" i="3"/>
  <c r="L216" i="3"/>
  <c r="L212" i="3" s="1"/>
  <c r="L211" i="3" s="1"/>
  <c r="L210" i="3" s="1"/>
  <c r="L209" i="3" s="1"/>
  <c r="H216" i="3"/>
  <c r="AF165" i="3"/>
  <c r="AF159" i="3" s="1"/>
  <c r="AF158" i="3" s="1"/>
  <c r="AF157" i="3" s="1"/>
  <c r="AB165" i="3"/>
  <c r="X165" i="3"/>
  <c r="T165" i="3"/>
  <c r="P165" i="3"/>
  <c r="P159" i="3" s="1"/>
  <c r="P158" i="3" s="1"/>
  <c r="P157" i="3" s="1"/>
  <c r="L165" i="3"/>
  <c r="H165" i="3"/>
  <c r="AD125" i="3"/>
  <c r="Z125" i="3"/>
  <c r="Z121" i="3" s="1"/>
  <c r="Z120" i="3" s="1"/>
  <c r="Z119" i="3" s="1"/>
  <c r="V125" i="3"/>
  <c r="R125" i="3"/>
  <c r="R121" i="3" s="1"/>
  <c r="R120" i="3" s="1"/>
  <c r="R119" i="3" s="1"/>
  <c r="N125" i="3"/>
  <c r="J125" i="3"/>
  <c r="J121" i="3" s="1"/>
  <c r="J120" i="3" s="1"/>
  <c r="J119" i="3" s="1"/>
  <c r="AE15" i="3"/>
  <c r="AE14" i="3" s="1"/>
  <c r="AE13" i="3" s="1"/>
  <c r="AA15" i="3"/>
  <c r="AA14" i="3" s="1"/>
  <c r="AA13" i="3" s="1"/>
  <c r="AA12" i="3" s="1"/>
  <c r="AA11" i="3" s="1"/>
  <c r="W15" i="3"/>
  <c r="W14" i="3" s="1"/>
  <c r="W13" i="3" s="1"/>
  <c r="W12" i="3" s="1"/>
  <c r="W11" i="3" s="1"/>
  <c r="S15" i="3"/>
  <c r="S14" i="3" s="1"/>
  <c r="S13" i="3" s="1"/>
  <c r="S12" i="3" s="1"/>
  <c r="S11" i="3" s="1"/>
  <c r="O15" i="3"/>
  <c r="O14" i="3" s="1"/>
  <c r="O13" i="3" s="1"/>
  <c r="AH503" i="3"/>
  <c r="AH502" i="3" s="1"/>
  <c r="AH501" i="3" s="1"/>
  <c r="AH500" i="3" s="1"/>
  <c r="AH499" i="3" s="1"/>
  <c r="AH453" i="3"/>
  <c r="AH452" i="3" s="1"/>
  <c r="AH451" i="3" s="1"/>
  <c r="AH445" i="3" s="1"/>
  <c r="AH64" i="3"/>
  <c r="AG454" i="3"/>
  <c r="AG435" i="3"/>
  <c r="AG434" i="3" s="1"/>
  <c r="D90" i="4"/>
  <c r="D135" i="4" s="1"/>
  <c r="E90" i="4"/>
  <c r="F90" i="4" s="1"/>
  <c r="F122" i="4"/>
  <c r="F111" i="4"/>
  <c r="F22" i="4"/>
  <c r="F24" i="4"/>
  <c r="F105" i="4"/>
  <c r="F102" i="4"/>
  <c r="F106" i="4"/>
  <c r="F82" i="4"/>
  <c r="F49" i="4"/>
  <c r="F108" i="4"/>
  <c r="F27" i="4"/>
  <c r="F42" i="4"/>
  <c r="F66" i="4"/>
  <c r="F68" i="4"/>
  <c r="F93" i="4"/>
  <c r="F119" i="4"/>
  <c r="F126" i="4"/>
  <c r="F17" i="4"/>
  <c r="F112" i="4"/>
  <c r="F11" i="4"/>
  <c r="AG383" i="3"/>
  <c r="AG376" i="3"/>
  <c r="AG227" i="3"/>
  <c r="AG216" i="3"/>
  <c r="AG176" i="3"/>
  <c r="AG175" i="3" s="1"/>
  <c r="AG170" i="3"/>
  <c r="K15" i="3"/>
  <c r="K14" i="3" s="1"/>
  <c r="K13" i="3" s="1"/>
  <c r="K12" i="3" s="1"/>
  <c r="K11" i="3" s="1"/>
  <c r="AF15" i="3"/>
  <c r="AF14" i="3" s="1"/>
  <c r="AF13" i="3" s="1"/>
  <c r="AF12" i="3" s="1"/>
  <c r="AF11" i="3" s="1"/>
  <c r="AB15" i="3"/>
  <c r="AB14" i="3" s="1"/>
  <c r="AB13" i="3" s="1"/>
  <c r="X15" i="3"/>
  <c r="X14" i="3" s="1"/>
  <c r="X13" i="3" s="1"/>
  <c r="X12" i="3" s="1"/>
  <c r="X11" i="3" s="1"/>
  <c r="T15" i="3"/>
  <c r="T14" i="3" s="1"/>
  <c r="T13" i="3" s="1"/>
  <c r="P15" i="3"/>
  <c r="P14" i="3" s="1"/>
  <c r="P13" i="3" s="1"/>
  <c r="P12" i="3" s="1"/>
  <c r="P11" i="3" s="1"/>
  <c r="L15" i="3"/>
  <c r="L14" i="3" s="1"/>
  <c r="L13" i="3" s="1"/>
  <c r="H15" i="3"/>
  <c r="H14" i="3" s="1"/>
  <c r="H13" i="3" s="1"/>
  <c r="H12" i="3" s="1"/>
  <c r="H11" i="3" s="1"/>
  <c r="AG15" i="3"/>
  <c r="AC15" i="3"/>
  <c r="AC14" i="3" s="1"/>
  <c r="AC13" i="3" s="1"/>
  <c r="AC12" i="3" s="1"/>
  <c r="AC11" i="3" s="1"/>
  <c r="Y15" i="3"/>
  <c r="Y14" i="3" s="1"/>
  <c r="Y13" i="3" s="1"/>
  <c r="U15" i="3"/>
  <c r="U14" i="3" s="1"/>
  <c r="U13" i="3" s="1"/>
  <c r="Q15" i="3"/>
  <c r="Q14" i="3" s="1"/>
  <c r="Q13" i="3" s="1"/>
  <c r="M15" i="3"/>
  <c r="M14" i="3" s="1"/>
  <c r="M13" i="3" s="1"/>
  <c r="M12" i="3" s="1"/>
  <c r="M11" i="3" s="1"/>
  <c r="I15" i="3"/>
  <c r="I14" i="3" s="1"/>
  <c r="I13" i="3" s="1"/>
  <c r="AD15" i="3"/>
  <c r="AD14" i="3" s="1"/>
  <c r="AD13" i="3" s="1"/>
  <c r="Z15" i="3"/>
  <c r="Z14" i="3" s="1"/>
  <c r="Z13" i="3" s="1"/>
  <c r="V15" i="3"/>
  <c r="V14" i="3" s="1"/>
  <c r="V13" i="3" s="1"/>
  <c r="V12" i="3" s="1"/>
  <c r="V11" i="3" s="1"/>
  <c r="R15" i="3"/>
  <c r="R14" i="3" s="1"/>
  <c r="R13" i="3" s="1"/>
  <c r="N15" i="3"/>
  <c r="N14" i="3" s="1"/>
  <c r="N13" i="3" s="1"/>
  <c r="J15" i="3"/>
  <c r="J14" i="3" s="1"/>
  <c r="J13" i="3" s="1"/>
  <c r="AG23" i="3"/>
  <c r="O12" i="3"/>
  <c r="O11" i="3" s="1"/>
  <c r="U12" i="3"/>
  <c r="U11" i="3" s="1"/>
  <c r="Q12" i="3"/>
  <c r="Q11" i="3" s="1"/>
  <c r="AG31" i="3"/>
  <c r="AD43" i="3"/>
  <c r="Z43" i="3"/>
  <c r="V43" i="3"/>
  <c r="V39" i="3" s="1"/>
  <c r="V38" i="3" s="1"/>
  <c r="R43" i="3"/>
  <c r="N43" i="3"/>
  <c r="J43" i="3"/>
  <c r="AF43" i="3"/>
  <c r="AF39" i="3" s="1"/>
  <c r="AF38" i="3" s="1"/>
  <c r="AB43" i="3"/>
  <c r="X43" i="3"/>
  <c r="T43" i="3"/>
  <c r="P43" i="3"/>
  <c r="P39" i="3" s="1"/>
  <c r="P38" i="3" s="1"/>
  <c r="L43" i="3"/>
  <c r="H43" i="3"/>
  <c r="AG43" i="3"/>
  <c r="AG39" i="3" s="1"/>
  <c r="AC43" i="3"/>
  <c r="AC39" i="3" s="1"/>
  <c r="AC38" i="3" s="1"/>
  <c r="Y43" i="3"/>
  <c r="Y39" i="3" s="1"/>
  <c r="Y38" i="3" s="1"/>
  <c r="U43" i="3"/>
  <c r="Q43" i="3"/>
  <c r="Q39" i="3" s="1"/>
  <c r="Q38" i="3" s="1"/>
  <c r="M43" i="3"/>
  <c r="M39" i="3" s="1"/>
  <c r="M38" i="3" s="1"/>
  <c r="I43" i="3"/>
  <c r="I39" i="3" s="1"/>
  <c r="I38" i="3" s="1"/>
  <c r="U39" i="3"/>
  <c r="U38" i="3" s="1"/>
  <c r="AF50" i="3"/>
  <c r="AF49" i="3" s="1"/>
  <c r="AF48" i="3" s="1"/>
  <c r="AB50" i="3"/>
  <c r="X50" i="3"/>
  <c r="T50" i="3"/>
  <c r="P50" i="3"/>
  <c r="P49" i="3" s="1"/>
  <c r="P48" i="3" s="1"/>
  <c r="L50" i="3"/>
  <c r="H50" i="3"/>
  <c r="AD50" i="3"/>
  <c r="Z50" i="3"/>
  <c r="Z49" i="3" s="1"/>
  <c r="Z48" i="3" s="1"/>
  <c r="V50" i="3"/>
  <c r="R50" i="3"/>
  <c r="N50" i="3"/>
  <c r="J50" i="3"/>
  <c r="J49" i="3" s="1"/>
  <c r="J48" i="3" s="1"/>
  <c r="AG50" i="3"/>
  <c r="AC50" i="3"/>
  <c r="Y50" i="3"/>
  <c r="U50" i="3"/>
  <c r="Q50" i="3"/>
  <c r="Q49" i="3" s="1"/>
  <c r="Q48" i="3" s="1"/>
  <c r="M50" i="3"/>
  <c r="I50" i="3"/>
  <c r="Y64" i="3"/>
  <c r="I64" i="3"/>
  <c r="AG64" i="3"/>
  <c r="AC64" i="3"/>
  <c r="U64" i="3"/>
  <c r="U49" i="3" s="1"/>
  <c r="U48" i="3" s="1"/>
  <c r="Q64" i="3"/>
  <c r="M64" i="3"/>
  <c r="M49" i="3" s="1"/>
  <c r="M48" i="3" s="1"/>
  <c r="AF64" i="3"/>
  <c r="AB64" i="3"/>
  <c r="X64" i="3"/>
  <c r="X49" i="3" s="1"/>
  <c r="X48" i="3" s="1"/>
  <c r="T64" i="3"/>
  <c r="P64" i="3"/>
  <c r="L64" i="3"/>
  <c r="H64" i="3"/>
  <c r="H49" i="3" s="1"/>
  <c r="H48" i="3" s="1"/>
  <c r="AD64" i="3"/>
  <c r="Z64" i="3"/>
  <c r="V64" i="3"/>
  <c r="R64" i="3"/>
  <c r="N64" i="3"/>
  <c r="J64" i="3"/>
  <c r="AG76" i="3"/>
  <c r="AD86" i="3"/>
  <c r="AD85" i="3" s="1"/>
  <c r="AD84" i="3" s="1"/>
  <c r="AD83" i="3" s="1"/>
  <c r="AD82" i="3" s="1"/>
  <c r="Z86" i="3"/>
  <c r="Z85" i="3" s="1"/>
  <c r="Z84" i="3" s="1"/>
  <c r="Z83" i="3" s="1"/>
  <c r="Z82" i="3" s="1"/>
  <c r="V86" i="3"/>
  <c r="V85" i="3" s="1"/>
  <c r="V84" i="3" s="1"/>
  <c r="V83" i="3" s="1"/>
  <c r="V82" i="3" s="1"/>
  <c r="R86" i="3"/>
  <c r="R85" i="3" s="1"/>
  <c r="R84" i="3" s="1"/>
  <c r="R83" i="3" s="1"/>
  <c r="R82" i="3" s="1"/>
  <c r="N86" i="3"/>
  <c r="N85" i="3" s="1"/>
  <c r="N84" i="3" s="1"/>
  <c r="N83" i="3" s="1"/>
  <c r="N82" i="3" s="1"/>
  <c r="J86" i="3"/>
  <c r="J85" i="3" s="1"/>
  <c r="J84" i="3" s="1"/>
  <c r="J83" i="3" s="1"/>
  <c r="J82" i="3" s="1"/>
  <c r="AF86" i="3"/>
  <c r="AF85" i="3" s="1"/>
  <c r="AF84" i="3" s="1"/>
  <c r="AF83" i="3" s="1"/>
  <c r="AF82" i="3" s="1"/>
  <c r="AB86" i="3"/>
  <c r="AB85" i="3" s="1"/>
  <c r="AB84" i="3" s="1"/>
  <c r="AB83" i="3" s="1"/>
  <c r="AB82" i="3" s="1"/>
  <c r="X86" i="3"/>
  <c r="X85" i="3" s="1"/>
  <c r="X84" i="3" s="1"/>
  <c r="X83" i="3" s="1"/>
  <c r="X82" i="3" s="1"/>
  <c r="T86" i="3"/>
  <c r="T85" i="3" s="1"/>
  <c r="T84" i="3" s="1"/>
  <c r="T83" i="3" s="1"/>
  <c r="T82" i="3" s="1"/>
  <c r="P86" i="3"/>
  <c r="P85" i="3" s="1"/>
  <c r="P84" i="3" s="1"/>
  <c r="P83" i="3" s="1"/>
  <c r="P82" i="3" s="1"/>
  <c r="L86" i="3"/>
  <c r="L85" i="3" s="1"/>
  <c r="L84" i="3" s="1"/>
  <c r="L83" i="3" s="1"/>
  <c r="L82" i="3" s="1"/>
  <c r="H86" i="3"/>
  <c r="H85" i="3" s="1"/>
  <c r="H84" i="3" s="1"/>
  <c r="H83" i="3" s="1"/>
  <c r="H82" i="3" s="1"/>
  <c r="AG86" i="3"/>
  <c r="AC86" i="3"/>
  <c r="AC85" i="3" s="1"/>
  <c r="AC84" i="3" s="1"/>
  <c r="AC83" i="3" s="1"/>
  <c r="AC82" i="3" s="1"/>
  <c r="Y86" i="3"/>
  <c r="Y85" i="3" s="1"/>
  <c r="Y84" i="3" s="1"/>
  <c r="Y83" i="3" s="1"/>
  <c r="Y82" i="3" s="1"/>
  <c r="U86" i="3"/>
  <c r="U85" i="3" s="1"/>
  <c r="U84" i="3" s="1"/>
  <c r="U83" i="3" s="1"/>
  <c r="U82" i="3" s="1"/>
  <c r="Q86" i="3"/>
  <c r="Q85" i="3" s="1"/>
  <c r="Q84" i="3" s="1"/>
  <c r="Q83" i="3" s="1"/>
  <c r="Q82" i="3" s="1"/>
  <c r="M86" i="3"/>
  <c r="M85" i="3" s="1"/>
  <c r="M84" i="3" s="1"/>
  <c r="M83" i="3" s="1"/>
  <c r="M82" i="3" s="1"/>
  <c r="I86" i="3"/>
  <c r="I85" i="3" s="1"/>
  <c r="I84" i="3" s="1"/>
  <c r="I83" i="3" s="1"/>
  <c r="I82" i="3" s="1"/>
  <c r="AF105" i="3"/>
  <c r="AF101" i="3" s="1"/>
  <c r="AF100" i="3" s="1"/>
  <c r="AF94" i="3" s="1"/>
  <c r="AB105" i="3"/>
  <c r="X105" i="3"/>
  <c r="T105" i="3"/>
  <c r="T101" i="3" s="1"/>
  <c r="T100" i="3" s="1"/>
  <c r="T94" i="3" s="1"/>
  <c r="P105" i="3"/>
  <c r="P101" i="3" s="1"/>
  <c r="P100" i="3" s="1"/>
  <c r="P94" i="3" s="1"/>
  <c r="L105" i="3"/>
  <c r="H105" i="3"/>
  <c r="H101" i="3" s="1"/>
  <c r="H100" i="3" s="1"/>
  <c r="H94" i="3" s="1"/>
  <c r="AD105" i="3"/>
  <c r="Z105" i="3"/>
  <c r="V105" i="3"/>
  <c r="R105" i="3"/>
  <c r="N105" i="3"/>
  <c r="J105" i="3"/>
  <c r="AG105" i="3"/>
  <c r="AC105" i="3"/>
  <c r="AC101" i="3" s="1"/>
  <c r="AC100" i="3" s="1"/>
  <c r="AC94" i="3" s="1"/>
  <c r="Y105" i="3"/>
  <c r="Y101" i="3" s="1"/>
  <c r="Y100" i="3" s="1"/>
  <c r="Y94" i="3" s="1"/>
  <c r="U105" i="3"/>
  <c r="Q105" i="3"/>
  <c r="M105" i="3"/>
  <c r="I105" i="3"/>
  <c r="I101" i="3" s="1"/>
  <c r="I100" i="3" s="1"/>
  <c r="I94" i="3" s="1"/>
  <c r="AE105" i="3"/>
  <c r="AA105" i="3"/>
  <c r="W105" i="3"/>
  <c r="W101" i="3" s="1"/>
  <c r="W100" i="3" s="1"/>
  <c r="W94" i="3" s="1"/>
  <c r="S105" i="3"/>
  <c r="O105" i="3"/>
  <c r="K105" i="3"/>
  <c r="AG112" i="3"/>
  <c r="AG101" i="3" s="1"/>
  <c r="AD101" i="3"/>
  <c r="AD100" i="3" s="1"/>
  <c r="AD94" i="3" s="1"/>
  <c r="Z101" i="3"/>
  <c r="Z100" i="3" s="1"/>
  <c r="Z94" i="3" s="1"/>
  <c r="V101" i="3"/>
  <c r="R101" i="3"/>
  <c r="R100" i="3" s="1"/>
  <c r="R94" i="3" s="1"/>
  <c r="N101" i="3"/>
  <c r="N100" i="3" s="1"/>
  <c r="N94" i="3" s="1"/>
  <c r="J101" i="3"/>
  <c r="J100" i="3" s="1"/>
  <c r="J94" i="3" s="1"/>
  <c r="X101" i="3"/>
  <c r="AF125" i="3"/>
  <c r="AF121" i="3" s="1"/>
  <c r="AF120" i="3" s="1"/>
  <c r="AF119" i="3" s="1"/>
  <c r="AB125" i="3"/>
  <c r="AB121" i="3" s="1"/>
  <c r="AB120" i="3" s="1"/>
  <c r="AB119" i="3" s="1"/>
  <c r="X125" i="3"/>
  <c r="T125" i="3"/>
  <c r="P125" i="3"/>
  <c r="L125" i="3"/>
  <c r="L121" i="3" s="1"/>
  <c r="L120" i="3" s="1"/>
  <c r="L119" i="3" s="1"/>
  <c r="H125" i="3"/>
  <c r="AG125" i="3"/>
  <c r="AG121" i="3" s="1"/>
  <c r="AC125" i="3"/>
  <c r="AC121" i="3" s="1"/>
  <c r="AC120" i="3" s="1"/>
  <c r="AC119" i="3" s="1"/>
  <c r="Y125" i="3"/>
  <c r="Y121" i="3" s="1"/>
  <c r="Y120" i="3" s="1"/>
  <c r="Y119" i="3" s="1"/>
  <c r="U125" i="3"/>
  <c r="Q125" i="3"/>
  <c r="M125" i="3"/>
  <c r="M121" i="3" s="1"/>
  <c r="M120" i="3" s="1"/>
  <c r="M119" i="3" s="1"/>
  <c r="I125" i="3"/>
  <c r="I121" i="3" s="1"/>
  <c r="I120" i="3" s="1"/>
  <c r="I119" i="3" s="1"/>
  <c r="AG149" i="3"/>
  <c r="AE146" i="3"/>
  <c r="AA146" i="3"/>
  <c r="W146" i="3"/>
  <c r="S146" i="3"/>
  <c r="O146" i="3"/>
  <c r="K146" i="3"/>
  <c r="AD160" i="3"/>
  <c r="Z160" i="3"/>
  <c r="Z159" i="3" s="1"/>
  <c r="Z158" i="3" s="1"/>
  <c r="Z157" i="3" s="1"/>
  <c r="V160" i="3"/>
  <c r="R160" i="3"/>
  <c r="N160" i="3"/>
  <c r="J160" i="3"/>
  <c r="J159" i="3" s="1"/>
  <c r="J158" i="3" s="1"/>
  <c r="J157" i="3" s="1"/>
  <c r="AE160" i="3"/>
  <c r="AA160" i="3"/>
  <c r="W160" i="3"/>
  <c r="S160" i="3"/>
  <c r="S159" i="3" s="1"/>
  <c r="S158" i="3" s="1"/>
  <c r="S157" i="3" s="1"/>
  <c r="O160" i="3"/>
  <c r="K160" i="3"/>
  <c r="AF160" i="3"/>
  <c r="AB160" i="3"/>
  <c r="AB159" i="3" s="1"/>
  <c r="AB158" i="3" s="1"/>
  <c r="AB157" i="3" s="1"/>
  <c r="X160" i="3"/>
  <c r="T160" i="3"/>
  <c r="P160" i="3"/>
  <c r="L160" i="3"/>
  <c r="L159" i="3" s="1"/>
  <c r="L158" i="3" s="1"/>
  <c r="L157" i="3" s="1"/>
  <c r="H160" i="3"/>
  <c r="AG165" i="3"/>
  <c r="AC165" i="3"/>
  <c r="Y165" i="3"/>
  <c r="Y159" i="3" s="1"/>
  <c r="Y158" i="3" s="1"/>
  <c r="Y157" i="3" s="1"/>
  <c r="U165" i="3"/>
  <c r="Q165" i="3"/>
  <c r="M165" i="3"/>
  <c r="I165" i="3"/>
  <c r="I159" i="3" s="1"/>
  <c r="I158" i="3" s="1"/>
  <c r="I157" i="3" s="1"/>
  <c r="AD165" i="3"/>
  <c r="Z165" i="3"/>
  <c r="V165" i="3"/>
  <c r="R165" i="3"/>
  <c r="R159" i="3" s="1"/>
  <c r="R158" i="3" s="1"/>
  <c r="R157" i="3" s="1"/>
  <c r="N165" i="3"/>
  <c r="J165" i="3"/>
  <c r="AE170" i="3"/>
  <c r="AA170" i="3"/>
  <c r="AA159" i="3" s="1"/>
  <c r="AA158" i="3" s="1"/>
  <c r="AA157" i="3" s="1"/>
  <c r="W170" i="3"/>
  <c r="S170" i="3"/>
  <c r="O170" i="3"/>
  <c r="K170" i="3"/>
  <c r="K159" i="3" s="1"/>
  <c r="K158" i="3" s="1"/>
  <c r="K157" i="3" s="1"/>
  <c r="AF170" i="3"/>
  <c r="AB170" i="3"/>
  <c r="X170" i="3"/>
  <c r="T170" i="3"/>
  <c r="T159" i="3" s="1"/>
  <c r="T158" i="3" s="1"/>
  <c r="T157" i="3" s="1"/>
  <c r="P170" i="3"/>
  <c r="L170" i="3"/>
  <c r="H170" i="3"/>
  <c r="AE176" i="3"/>
  <c r="AE175" i="3" s="1"/>
  <c r="AA176" i="3"/>
  <c r="AA175" i="3" s="1"/>
  <c r="W176" i="3"/>
  <c r="W175" i="3" s="1"/>
  <c r="S176" i="3"/>
  <c r="S175" i="3" s="1"/>
  <c r="O176" i="3"/>
  <c r="O175" i="3" s="1"/>
  <c r="K176" i="3"/>
  <c r="K175" i="3" s="1"/>
  <c r="AF176" i="3"/>
  <c r="AF175" i="3" s="1"/>
  <c r="AB176" i="3"/>
  <c r="AB175" i="3" s="1"/>
  <c r="X176" i="3"/>
  <c r="X175" i="3" s="1"/>
  <c r="T176" i="3"/>
  <c r="T175" i="3" s="1"/>
  <c r="P176" i="3"/>
  <c r="P175" i="3" s="1"/>
  <c r="L176" i="3"/>
  <c r="L175" i="3" s="1"/>
  <c r="H176" i="3"/>
  <c r="H175" i="3" s="1"/>
  <c r="AG186" i="3"/>
  <c r="Z185" i="3"/>
  <c r="R185" i="3"/>
  <c r="J185" i="3"/>
  <c r="AC185" i="3"/>
  <c r="U185" i="3"/>
  <c r="M185" i="3"/>
  <c r="AD185" i="3"/>
  <c r="V185" i="3"/>
  <c r="N185" i="3"/>
  <c r="Y185" i="3"/>
  <c r="Q185" i="3"/>
  <c r="I185" i="3"/>
  <c r="AE192" i="3"/>
  <c r="W192" i="3"/>
  <c r="O192" i="3"/>
  <c r="AF192" i="3"/>
  <c r="X192" i="3"/>
  <c r="P192" i="3"/>
  <c r="H192" i="3"/>
  <c r="AA192" i="3"/>
  <c r="S192" i="3"/>
  <c r="K192" i="3"/>
  <c r="AB192" i="3"/>
  <c r="T192" i="3"/>
  <c r="L192" i="3"/>
  <c r="AG205" i="3"/>
  <c r="AG213" i="3"/>
  <c r="AG212" i="3" s="1"/>
  <c r="Q216" i="3"/>
  <c r="AF212" i="3"/>
  <c r="X212" i="3"/>
  <c r="T212" i="3"/>
  <c r="P212" i="3"/>
  <c r="H212" i="3"/>
  <c r="J212" i="3"/>
  <c r="AE216" i="3"/>
  <c r="AE212" i="3" s="1"/>
  <c r="AA216" i="3"/>
  <c r="W216" i="3"/>
  <c r="S216" i="3"/>
  <c r="O216" i="3"/>
  <c r="O212" i="3" s="1"/>
  <c r="K216" i="3"/>
  <c r="AG222" i="3"/>
  <c r="AG221" i="3" s="1"/>
  <c r="AC222" i="3"/>
  <c r="Y222" i="3"/>
  <c r="Y221" i="3" s="1"/>
  <c r="U222" i="3"/>
  <c r="Q222" i="3"/>
  <c r="M222" i="3"/>
  <c r="M221" i="3" s="1"/>
  <c r="I222" i="3"/>
  <c r="I221" i="3" s="1"/>
  <c r="K222" i="3"/>
  <c r="H222" i="3"/>
  <c r="AD227" i="3"/>
  <c r="AD221" i="3" s="1"/>
  <c r="Z227" i="3"/>
  <c r="V227" i="3"/>
  <c r="V221" i="3" s="1"/>
  <c r="R227" i="3"/>
  <c r="N227" i="3"/>
  <c r="J227" i="3"/>
  <c r="AA227" i="3"/>
  <c r="S227" i="3"/>
  <c r="K227" i="3"/>
  <c r="AG235" i="3"/>
  <c r="AD240" i="3"/>
  <c r="AD239" i="3" s="1"/>
  <c r="Z240" i="3"/>
  <c r="Z239" i="3" s="1"/>
  <c r="Z234" i="3" s="1"/>
  <c r="V240" i="3"/>
  <c r="V239" i="3" s="1"/>
  <c r="R240" i="3"/>
  <c r="R239" i="3" s="1"/>
  <c r="R234" i="3" s="1"/>
  <c r="N240" i="3"/>
  <c r="N239" i="3" s="1"/>
  <c r="J240" i="3"/>
  <c r="J239" i="3" s="1"/>
  <c r="AG240" i="3"/>
  <c r="AC240" i="3"/>
  <c r="AC239" i="3" s="1"/>
  <c r="AC234" i="3" s="1"/>
  <c r="Y240" i="3"/>
  <c r="Y239" i="3" s="1"/>
  <c r="Y234" i="3" s="1"/>
  <c r="U240" i="3"/>
  <c r="U239" i="3" s="1"/>
  <c r="U234" i="3" s="1"/>
  <c r="Q240" i="3"/>
  <c r="Q239" i="3" s="1"/>
  <c r="Q234" i="3" s="1"/>
  <c r="M240" i="3"/>
  <c r="M239" i="3" s="1"/>
  <c r="M234" i="3" s="1"/>
  <c r="I240" i="3"/>
  <c r="I239" i="3" s="1"/>
  <c r="I234" i="3" s="1"/>
  <c r="AB251" i="3"/>
  <c r="T251" i="3"/>
  <c r="L251" i="3"/>
  <c r="AE251" i="3"/>
  <c r="W251" i="3"/>
  <c r="O251" i="3"/>
  <c r="AF251" i="3"/>
  <c r="X251" i="3"/>
  <c r="P251" i="3"/>
  <c r="H251" i="3"/>
  <c r="AG255" i="3"/>
  <c r="AA259" i="3"/>
  <c r="S259" i="3"/>
  <c r="S249" i="3" s="1"/>
  <c r="K259" i="3"/>
  <c r="K249" i="3" s="1"/>
  <c r="AB259" i="3"/>
  <c r="AB249" i="3" s="1"/>
  <c r="T259" i="3"/>
  <c r="L259" i="3"/>
  <c r="AD259" i="3"/>
  <c r="AD249" i="3" s="1"/>
  <c r="Z259" i="3"/>
  <c r="V259" i="3"/>
  <c r="R259" i="3"/>
  <c r="N259" i="3"/>
  <c r="N249" i="3" s="1"/>
  <c r="J259" i="3"/>
  <c r="AE259" i="3"/>
  <c r="W259" i="3"/>
  <c r="O259" i="3"/>
  <c r="O249" i="3" s="1"/>
  <c r="AA249" i="3"/>
  <c r="AF259" i="3"/>
  <c r="X259" i="3"/>
  <c r="X249" i="3" s="1"/>
  <c r="P259" i="3"/>
  <c r="H259" i="3"/>
  <c r="AG271" i="3"/>
  <c r="AB277" i="3"/>
  <c r="T277" i="3"/>
  <c r="L277" i="3"/>
  <c r="AE277" i="3"/>
  <c r="W277" i="3"/>
  <c r="O277" i="3"/>
  <c r="AF277" i="3"/>
  <c r="X277" i="3"/>
  <c r="P277" i="3"/>
  <c r="H277" i="3"/>
  <c r="AA277" i="3"/>
  <c r="S277" i="3"/>
  <c r="K277" i="3"/>
  <c r="AE284" i="3"/>
  <c r="AA284" i="3"/>
  <c r="W284" i="3"/>
  <c r="S284" i="3"/>
  <c r="O284" i="3"/>
  <c r="K284" i="3"/>
  <c r="AI292" i="3"/>
  <c r="AG295" i="3"/>
  <c r="AC295" i="3"/>
  <c r="Y295" i="3"/>
  <c r="Y294" i="3" s="1"/>
  <c r="U295" i="3"/>
  <c r="U294" i="3" s="1"/>
  <c r="Q295" i="3"/>
  <c r="Q294" i="3" s="1"/>
  <c r="M295" i="3"/>
  <c r="I295" i="3"/>
  <c r="AD295" i="3"/>
  <c r="AD294" i="3" s="1"/>
  <c r="Z295" i="3"/>
  <c r="Z294" i="3" s="1"/>
  <c r="V295" i="3"/>
  <c r="R295" i="3"/>
  <c r="N295" i="3"/>
  <c r="N294" i="3" s="1"/>
  <c r="J295" i="3"/>
  <c r="J294" i="3" s="1"/>
  <c r="AE295" i="3"/>
  <c r="AE294" i="3" s="1"/>
  <c r="AA295" i="3"/>
  <c r="AA294" i="3" s="1"/>
  <c r="W295" i="3"/>
  <c r="W294" i="3" s="1"/>
  <c r="S295" i="3"/>
  <c r="S294" i="3" s="1"/>
  <c r="O295" i="3"/>
  <c r="O294" i="3" s="1"/>
  <c r="K295" i="3"/>
  <c r="K294" i="3" s="1"/>
  <c r="AF295" i="3"/>
  <c r="AB295" i="3"/>
  <c r="AB294" i="3" s="1"/>
  <c r="X295" i="3"/>
  <c r="T295" i="3"/>
  <c r="P295" i="3"/>
  <c r="P294" i="3" s="1"/>
  <c r="L295" i="3"/>
  <c r="L294" i="3" s="1"/>
  <c r="H295" i="3"/>
  <c r="AG294" i="3"/>
  <c r="AC294" i="3"/>
  <c r="AG304" i="3"/>
  <c r="AG303" i="3" s="1"/>
  <c r="AC304" i="3"/>
  <c r="AC303" i="3" s="1"/>
  <c r="Y304" i="3"/>
  <c r="U304" i="3"/>
  <c r="Q304" i="3"/>
  <c r="Q303" i="3" s="1"/>
  <c r="M304" i="3"/>
  <c r="M303" i="3" s="1"/>
  <c r="I304" i="3"/>
  <c r="AD304" i="3"/>
  <c r="Z304" i="3"/>
  <c r="Z303" i="3" s="1"/>
  <c r="V304" i="3"/>
  <c r="V303" i="3" s="1"/>
  <c r="R304" i="3"/>
  <c r="N304" i="3"/>
  <c r="J304" i="3"/>
  <c r="J303" i="3" s="1"/>
  <c r="AE304" i="3"/>
  <c r="AE303" i="3" s="1"/>
  <c r="AA304" i="3"/>
  <c r="AA303" i="3" s="1"/>
  <c r="W304" i="3"/>
  <c r="S304" i="3"/>
  <c r="S303" i="3" s="1"/>
  <c r="O304" i="3"/>
  <c r="K304" i="3"/>
  <c r="AD331" i="3"/>
  <c r="AD330" i="3" s="1"/>
  <c r="AD324" i="3" s="1"/>
  <c r="Z331" i="3"/>
  <c r="Z330" i="3" s="1"/>
  <c r="Z324" i="3" s="1"/>
  <c r="V331" i="3"/>
  <c r="V330" i="3" s="1"/>
  <c r="V324" i="3" s="1"/>
  <c r="R331" i="3"/>
  <c r="R330" i="3" s="1"/>
  <c r="R324" i="3" s="1"/>
  <c r="N331" i="3"/>
  <c r="N330" i="3" s="1"/>
  <c r="N324" i="3" s="1"/>
  <c r="J331" i="3"/>
  <c r="J330" i="3" s="1"/>
  <c r="J324" i="3" s="1"/>
  <c r="AF331" i="3"/>
  <c r="AF330" i="3" s="1"/>
  <c r="AF324" i="3" s="1"/>
  <c r="AB331" i="3"/>
  <c r="AB330" i="3" s="1"/>
  <c r="AB324" i="3" s="1"/>
  <c r="X331" i="3"/>
  <c r="X330" i="3" s="1"/>
  <c r="X324" i="3" s="1"/>
  <c r="T331" i="3"/>
  <c r="T330" i="3" s="1"/>
  <c r="T324" i="3" s="1"/>
  <c r="P331" i="3"/>
  <c r="P330" i="3" s="1"/>
  <c r="P324" i="3" s="1"/>
  <c r="L331" i="3"/>
  <c r="L330" i="3" s="1"/>
  <c r="L324" i="3" s="1"/>
  <c r="H331" i="3"/>
  <c r="H330" i="3" s="1"/>
  <c r="H324" i="3" s="1"/>
  <c r="Y331" i="3"/>
  <c r="Y330" i="3" s="1"/>
  <c r="Y324" i="3" s="1"/>
  <c r="U331" i="3"/>
  <c r="U330" i="3" s="1"/>
  <c r="U324" i="3" s="1"/>
  <c r="Q331" i="3"/>
  <c r="Q330" i="3" s="1"/>
  <c r="Q324" i="3" s="1"/>
  <c r="M331" i="3"/>
  <c r="M330" i="3" s="1"/>
  <c r="M324" i="3" s="1"/>
  <c r="I331" i="3"/>
  <c r="I330" i="3" s="1"/>
  <c r="I324" i="3" s="1"/>
  <c r="AG331" i="3"/>
  <c r="AC331" i="3"/>
  <c r="AC330" i="3" s="1"/>
  <c r="AC324" i="3" s="1"/>
  <c r="AE331" i="3"/>
  <c r="AE330" i="3" s="1"/>
  <c r="AE324" i="3" s="1"/>
  <c r="AA331" i="3"/>
  <c r="AA330" i="3" s="1"/>
  <c r="AA324" i="3" s="1"/>
  <c r="W331" i="3"/>
  <c r="W330" i="3" s="1"/>
  <c r="W324" i="3" s="1"/>
  <c r="S331" i="3"/>
  <c r="S330" i="3" s="1"/>
  <c r="S324" i="3" s="1"/>
  <c r="O331" i="3"/>
  <c r="O330" i="3" s="1"/>
  <c r="O324" i="3" s="1"/>
  <c r="K331" i="3"/>
  <c r="K330" i="3" s="1"/>
  <c r="K324" i="3" s="1"/>
  <c r="AG360" i="3"/>
  <c r="AG371" i="3"/>
  <c r="AC371" i="3"/>
  <c r="Y371" i="3"/>
  <c r="U371" i="3"/>
  <c r="U370" i="3" s="1"/>
  <c r="Q371" i="3"/>
  <c r="M371" i="3"/>
  <c r="I371" i="3"/>
  <c r="AD371" i="3"/>
  <c r="Z371" i="3"/>
  <c r="V371" i="3"/>
  <c r="R371" i="3"/>
  <c r="R370" i="3" s="1"/>
  <c r="N371" i="3"/>
  <c r="N370" i="3" s="1"/>
  <c r="J371" i="3"/>
  <c r="AE376" i="3"/>
  <c r="AA376" i="3"/>
  <c r="W376" i="3"/>
  <c r="W370" i="3" s="1"/>
  <c r="S376" i="3"/>
  <c r="O376" i="3"/>
  <c r="K376" i="3"/>
  <c r="AD376" i="3"/>
  <c r="Z376" i="3"/>
  <c r="Z370" i="3" s="1"/>
  <c r="V376" i="3"/>
  <c r="R376" i="3"/>
  <c r="N376" i="3"/>
  <c r="J376" i="3"/>
  <c r="J370" i="3" s="1"/>
  <c r="AF376" i="3"/>
  <c r="AB376" i="3"/>
  <c r="X376" i="3"/>
  <c r="T376" i="3"/>
  <c r="P376" i="3"/>
  <c r="L376" i="3"/>
  <c r="L370" i="3" s="1"/>
  <c r="H376" i="3"/>
  <c r="K383" i="3"/>
  <c r="AF383" i="3"/>
  <c r="AB383" i="3"/>
  <c r="X383" i="3"/>
  <c r="T383" i="3"/>
  <c r="P383" i="3"/>
  <c r="L383" i="3"/>
  <c r="H383" i="3"/>
  <c r="AG389" i="3"/>
  <c r="AG392" i="3"/>
  <c r="AC392" i="3"/>
  <c r="Y392" i="3"/>
  <c r="Y388" i="3" s="1"/>
  <c r="U392" i="3"/>
  <c r="U388" i="3" s="1"/>
  <c r="Q392" i="3"/>
  <c r="M392" i="3"/>
  <c r="M388" i="3" s="1"/>
  <c r="I392" i="3"/>
  <c r="I388" i="3" s="1"/>
  <c r="AD392" i="3"/>
  <c r="AD388" i="3" s="1"/>
  <c r="Z392" i="3"/>
  <c r="V392" i="3"/>
  <c r="V388" i="3" s="1"/>
  <c r="R392" i="3"/>
  <c r="R388" i="3" s="1"/>
  <c r="N392" i="3"/>
  <c r="N388" i="3" s="1"/>
  <c r="J392" i="3"/>
  <c r="AF392" i="3"/>
  <c r="AF388" i="3" s="1"/>
  <c r="AB392" i="3"/>
  <c r="AB388" i="3" s="1"/>
  <c r="X392" i="3"/>
  <c r="T392" i="3"/>
  <c r="T388" i="3" s="1"/>
  <c r="P392" i="3"/>
  <c r="P388" i="3" s="1"/>
  <c r="L392" i="3"/>
  <c r="L388" i="3" s="1"/>
  <c r="H392" i="3"/>
  <c r="H388" i="3" s="1"/>
  <c r="X388" i="3"/>
  <c r="Z388" i="3"/>
  <c r="AG400" i="3"/>
  <c r="AC400" i="3"/>
  <c r="AC399" i="3" s="1"/>
  <c r="Y400" i="3"/>
  <c r="Y399" i="3" s="1"/>
  <c r="U400" i="3"/>
  <c r="U399" i="3" s="1"/>
  <c r="Q400" i="3"/>
  <c r="Q399" i="3" s="1"/>
  <c r="M400" i="3"/>
  <c r="M399" i="3" s="1"/>
  <c r="I400" i="3"/>
  <c r="I399" i="3" s="1"/>
  <c r="AD400" i="3"/>
  <c r="AD399" i="3" s="1"/>
  <c r="Z400" i="3"/>
  <c r="Z399" i="3" s="1"/>
  <c r="V400" i="3"/>
  <c r="V399" i="3" s="1"/>
  <c r="R400" i="3"/>
  <c r="R399" i="3" s="1"/>
  <c r="N400" i="3"/>
  <c r="N399" i="3" s="1"/>
  <c r="J400" i="3"/>
  <c r="J399" i="3" s="1"/>
  <c r="AA399" i="3"/>
  <c r="W399" i="3"/>
  <c r="K399" i="3"/>
  <c r="AG399" i="3"/>
  <c r="AG412" i="3"/>
  <c r="AF413" i="3"/>
  <c r="AF412" i="3" s="1"/>
  <c r="AF411" i="3" s="1"/>
  <c r="AF410" i="3" s="1"/>
  <c r="AF409" i="3" s="1"/>
  <c r="X413" i="3"/>
  <c r="X412" i="3" s="1"/>
  <c r="X411" i="3" s="1"/>
  <c r="X410" i="3" s="1"/>
  <c r="P413" i="3"/>
  <c r="P412" i="3" s="1"/>
  <c r="P411" i="3" s="1"/>
  <c r="P410" i="3" s="1"/>
  <c r="H413" i="3"/>
  <c r="H412" i="3" s="1"/>
  <c r="H411" i="3" s="1"/>
  <c r="H410" i="3" s="1"/>
  <c r="AA413" i="3"/>
  <c r="AA412" i="3" s="1"/>
  <c r="AA411" i="3" s="1"/>
  <c r="AA410" i="3" s="1"/>
  <c r="S413" i="3"/>
  <c r="S412" i="3" s="1"/>
  <c r="S411" i="3" s="1"/>
  <c r="S410" i="3" s="1"/>
  <c r="K413" i="3"/>
  <c r="K412" i="3" s="1"/>
  <c r="K411" i="3" s="1"/>
  <c r="K410" i="3" s="1"/>
  <c r="AC413" i="3"/>
  <c r="AC412" i="3" s="1"/>
  <c r="AC411" i="3" s="1"/>
  <c r="AC410" i="3" s="1"/>
  <c r="M413" i="3"/>
  <c r="M412" i="3" s="1"/>
  <c r="M411" i="3" s="1"/>
  <c r="M410" i="3" s="1"/>
  <c r="AB413" i="3"/>
  <c r="AB412" i="3" s="1"/>
  <c r="AB411" i="3" s="1"/>
  <c r="AB410" i="3" s="1"/>
  <c r="T413" i="3"/>
  <c r="T412" i="3" s="1"/>
  <c r="T411" i="3" s="1"/>
  <c r="T410" i="3" s="1"/>
  <c r="L413" i="3"/>
  <c r="L412" i="3" s="1"/>
  <c r="L411" i="3" s="1"/>
  <c r="L410" i="3" s="1"/>
  <c r="AD413" i="3"/>
  <c r="AD412" i="3" s="1"/>
  <c r="AD411" i="3" s="1"/>
  <c r="AD410" i="3" s="1"/>
  <c r="AD409" i="3" s="1"/>
  <c r="Z413" i="3"/>
  <c r="Z412" i="3" s="1"/>
  <c r="Z411" i="3" s="1"/>
  <c r="Z410" i="3" s="1"/>
  <c r="V413" i="3"/>
  <c r="V412" i="3" s="1"/>
  <c r="V411" i="3" s="1"/>
  <c r="V410" i="3" s="1"/>
  <c r="R413" i="3"/>
  <c r="R412" i="3" s="1"/>
  <c r="R411" i="3" s="1"/>
  <c r="R410" i="3" s="1"/>
  <c r="N413" i="3"/>
  <c r="N412" i="3" s="1"/>
  <c r="N411" i="3" s="1"/>
  <c r="N410" i="3" s="1"/>
  <c r="J413" i="3"/>
  <c r="J412" i="3" s="1"/>
  <c r="J411" i="3" s="1"/>
  <c r="J410" i="3" s="1"/>
  <c r="AE413" i="3"/>
  <c r="AE412" i="3" s="1"/>
  <c r="AE411" i="3" s="1"/>
  <c r="AE410" i="3" s="1"/>
  <c r="W413" i="3"/>
  <c r="W412" i="3" s="1"/>
  <c r="W411" i="3" s="1"/>
  <c r="W410" i="3" s="1"/>
  <c r="O413" i="3"/>
  <c r="O412" i="3" s="1"/>
  <c r="O411" i="3" s="1"/>
  <c r="O410" i="3" s="1"/>
  <c r="AC435" i="3"/>
  <c r="AC434" i="3" s="1"/>
  <c r="AC433" i="3" s="1"/>
  <c r="AC432" i="3" s="1"/>
  <c r="Y435" i="3"/>
  <c r="Y434" i="3" s="1"/>
  <c r="Y433" i="3" s="1"/>
  <c r="Y432" i="3" s="1"/>
  <c r="M435" i="3"/>
  <c r="M434" i="3" s="1"/>
  <c r="M433" i="3" s="1"/>
  <c r="M432" i="3" s="1"/>
  <c r="I435" i="3"/>
  <c r="I434" i="3" s="1"/>
  <c r="I433" i="3" s="1"/>
  <c r="I432" i="3" s="1"/>
  <c r="AD435" i="3"/>
  <c r="AD434" i="3" s="1"/>
  <c r="AD433" i="3" s="1"/>
  <c r="AD432" i="3" s="1"/>
  <c r="Z435" i="3"/>
  <c r="Z434" i="3" s="1"/>
  <c r="Z433" i="3" s="1"/>
  <c r="Z432" i="3" s="1"/>
  <c r="V435" i="3"/>
  <c r="V434" i="3" s="1"/>
  <c r="V433" i="3" s="1"/>
  <c r="V432" i="3" s="1"/>
  <c r="V409" i="3" s="1"/>
  <c r="R435" i="3"/>
  <c r="R434" i="3" s="1"/>
  <c r="R433" i="3" s="1"/>
  <c r="R432" i="3" s="1"/>
  <c r="R409" i="3" s="1"/>
  <c r="N435" i="3"/>
  <c r="N434" i="3" s="1"/>
  <c r="N433" i="3" s="1"/>
  <c r="N432" i="3" s="1"/>
  <c r="J435" i="3"/>
  <c r="J434" i="3" s="1"/>
  <c r="J433" i="3" s="1"/>
  <c r="J432" i="3" s="1"/>
  <c r="AE435" i="3"/>
  <c r="AE434" i="3" s="1"/>
  <c r="AE433" i="3" s="1"/>
  <c r="AE432" i="3" s="1"/>
  <c r="AE409" i="3" s="1"/>
  <c r="AA435" i="3"/>
  <c r="AA434" i="3" s="1"/>
  <c r="AA433" i="3" s="1"/>
  <c r="AA432" i="3" s="1"/>
  <c r="W435" i="3"/>
  <c r="W434" i="3" s="1"/>
  <c r="W433" i="3" s="1"/>
  <c r="W432" i="3" s="1"/>
  <c r="S435" i="3"/>
  <c r="S434" i="3" s="1"/>
  <c r="S433" i="3" s="1"/>
  <c r="S432" i="3" s="1"/>
  <c r="O435" i="3"/>
  <c r="O434" i="3" s="1"/>
  <c r="O433" i="3" s="1"/>
  <c r="O432" i="3" s="1"/>
  <c r="K435" i="3"/>
  <c r="K434" i="3" s="1"/>
  <c r="K433" i="3" s="1"/>
  <c r="K432" i="3" s="1"/>
  <c r="K409" i="3" s="1"/>
  <c r="AF454" i="3"/>
  <c r="AB454" i="3"/>
  <c r="X454" i="3"/>
  <c r="T454" i="3"/>
  <c r="T453" i="3" s="1"/>
  <c r="T452" i="3" s="1"/>
  <c r="T451" i="3" s="1"/>
  <c r="T445" i="3" s="1"/>
  <c r="P454" i="3"/>
  <c r="L454" i="3"/>
  <c r="H454" i="3"/>
  <c r="AC454" i="3"/>
  <c r="AC453" i="3" s="1"/>
  <c r="AC452" i="3" s="1"/>
  <c r="AC451" i="3" s="1"/>
  <c r="AC445" i="3" s="1"/>
  <c r="Y454" i="3"/>
  <c r="U454" i="3"/>
  <c r="U453" i="3" s="1"/>
  <c r="U452" i="3" s="1"/>
  <c r="U451" i="3" s="1"/>
  <c r="U445" i="3" s="1"/>
  <c r="M454" i="3"/>
  <c r="M453" i="3" s="1"/>
  <c r="M452" i="3" s="1"/>
  <c r="M451" i="3" s="1"/>
  <c r="M445" i="3" s="1"/>
  <c r="I454" i="3"/>
  <c r="I453" i="3" s="1"/>
  <c r="I452" i="3" s="1"/>
  <c r="I451" i="3" s="1"/>
  <c r="I445" i="3" s="1"/>
  <c r="N453" i="3"/>
  <c r="N452" i="3" s="1"/>
  <c r="N451" i="3" s="1"/>
  <c r="N445" i="3" s="1"/>
  <c r="AD454" i="3"/>
  <c r="AD453" i="3" s="1"/>
  <c r="AD452" i="3" s="1"/>
  <c r="AD451" i="3" s="1"/>
  <c r="AD445" i="3" s="1"/>
  <c r="Z454" i="3"/>
  <c r="Z453" i="3" s="1"/>
  <c r="Z452" i="3" s="1"/>
  <c r="Z451" i="3" s="1"/>
  <c r="Z445" i="3" s="1"/>
  <c r="V454" i="3"/>
  <c r="V453" i="3" s="1"/>
  <c r="V452" i="3" s="1"/>
  <c r="V451" i="3" s="1"/>
  <c r="V445" i="3" s="1"/>
  <c r="R454" i="3"/>
  <c r="R453" i="3" s="1"/>
  <c r="R452" i="3" s="1"/>
  <c r="R451" i="3" s="1"/>
  <c r="R445" i="3" s="1"/>
  <c r="N454" i="3"/>
  <c r="J454" i="3"/>
  <c r="J453" i="3" s="1"/>
  <c r="J452" i="3" s="1"/>
  <c r="J451" i="3" s="1"/>
  <c r="J445" i="3" s="1"/>
  <c r="AE454" i="3"/>
  <c r="AE453" i="3" s="1"/>
  <c r="AE452" i="3" s="1"/>
  <c r="AE451" i="3" s="1"/>
  <c r="AE445" i="3" s="1"/>
  <c r="AA454" i="3"/>
  <c r="AA453" i="3" s="1"/>
  <c r="AA452" i="3" s="1"/>
  <c r="AA451" i="3" s="1"/>
  <c r="AA445" i="3" s="1"/>
  <c r="W454" i="3"/>
  <c r="W453" i="3" s="1"/>
  <c r="W452" i="3" s="1"/>
  <c r="W451" i="3" s="1"/>
  <c r="W445" i="3" s="1"/>
  <c r="S454" i="3"/>
  <c r="S453" i="3" s="1"/>
  <c r="S452" i="3" s="1"/>
  <c r="S451" i="3" s="1"/>
  <c r="S445" i="3" s="1"/>
  <c r="O454" i="3"/>
  <c r="O453" i="3" s="1"/>
  <c r="O452" i="3" s="1"/>
  <c r="O451" i="3" s="1"/>
  <c r="O445" i="3" s="1"/>
  <c r="K454" i="3"/>
  <c r="K453" i="3" s="1"/>
  <c r="K452" i="3" s="1"/>
  <c r="K451" i="3" s="1"/>
  <c r="K445" i="3" s="1"/>
  <c r="AG472" i="3"/>
  <c r="AG479" i="3"/>
  <c r="AG491" i="3"/>
  <c r="AG496" i="3"/>
  <c r="AF503" i="3"/>
  <c r="AF502" i="3" s="1"/>
  <c r="AF501" i="3" s="1"/>
  <c r="AF500" i="3" s="1"/>
  <c r="AF499" i="3" s="1"/>
  <c r="AB503" i="3"/>
  <c r="AB502" i="3" s="1"/>
  <c r="AB501" i="3" s="1"/>
  <c r="AB500" i="3" s="1"/>
  <c r="AB499" i="3" s="1"/>
  <c r="X503" i="3"/>
  <c r="X502" i="3" s="1"/>
  <c r="X501" i="3" s="1"/>
  <c r="X500" i="3" s="1"/>
  <c r="X499" i="3" s="1"/>
  <c r="T503" i="3"/>
  <c r="T502" i="3" s="1"/>
  <c r="T501" i="3" s="1"/>
  <c r="T500" i="3" s="1"/>
  <c r="T499" i="3" s="1"/>
  <c r="P503" i="3"/>
  <c r="P502" i="3" s="1"/>
  <c r="P501" i="3" s="1"/>
  <c r="P500" i="3" s="1"/>
  <c r="P499" i="3" s="1"/>
  <c r="L503" i="3"/>
  <c r="L502" i="3" s="1"/>
  <c r="L501" i="3" s="1"/>
  <c r="L500" i="3" s="1"/>
  <c r="L499" i="3" s="1"/>
  <c r="H503" i="3"/>
  <c r="H502" i="3" s="1"/>
  <c r="H501" i="3" s="1"/>
  <c r="H500" i="3" s="1"/>
  <c r="H499" i="3" s="1"/>
  <c r="AC503" i="3"/>
  <c r="AC502" i="3" s="1"/>
  <c r="AC501" i="3" s="1"/>
  <c r="AC500" i="3" s="1"/>
  <c r="AC499" i="3" s="1"/>
  <c r="Y503" i="3"/>
  <c r="Y502" i="3" s="1"/>
  <c r="Y501" i="3" s="1"/>
  <c r="Y500" i="3" s="1"/>
  <c r="Y499" i="3" s="1"/>
  <c r="U503" i="3"/>
  <c r="U502" i="3" s="1"/>
  <c r="U501" i="3" s="1"/>
  <c r="U500" i="3" s="1"/>
  <c r="U499" i="3" s="1"/>
  <c r="Q503" i="3"/>
  <c r="Q502" i="3" s="1"/>
  <c r="Q501" i="3" s="1"/>
  <c r="Q500" i="3" s="1"/>
  <c r="Q499" i="3" s="1"/>
  <c r="M503" i="3"/>
  <c r="M502" i="3" s="1"/>
  <c r="M501" i="3" s="1"/>
  <c r="M500" i="3" s="1"/>
  <c r="M499" i="3" s="1"/>
  <c r="I503" i="3"/>
  <c r="I502" i="3" s="1"/>
  <c r="I501" i="3" s="1"/>
  <c r="I500" i="3" s="1"/>
  <c r="I499" i="3" s="1"/>
  <c r="AG503" i="3"/>
  <c r="AG502" i="3" s="1"/>
  <c r="AG501" i="3" s="1"/>
  <c r="AG500" i="3" s="1"/>
  <c r="AG499" i="3" s="1"/>
  <c r="E243" i="1"/>
  <c r="E329" i="1"/>
  <c r="E211" i="1"/>
  <c r="F215" i="1"/>
  <c r="E334" i="1"/>
  <c r="F330" i="1"/>
  <c r="F244" i="1"/>
  <c r="E81" i="1"/>
  <c r="F70" i="1"/>
  <c r="E49" i="1"/>
  <c r="E33" i="1"/>
  <c r="AG543" i="3"/>
  <c r="AG548" i="3"/>
  <c r="AF555" i="3"/>
  <c r="X555" i="3"/>
  <c r="P555" i="3"/>
  <c r="H555" i="3"/>
  <c r="AG555" i="3"/>
  <c r="Y555" i="3"/>
  <c r="Q555" i="3"/>
  <c r="I555" i="3"/>
  <c r="AB555" i="3"/>
  <c r="T555" i="3"/>
  <c r="L555" i="3"/>
  <c r="AC555" i="3"/>
  <c r="U555" i="3"/>
  <c r="M555" i="3"/>
  <c r="E16" i="1"/>
  <c r="E21" i="1"/>
  <c r="E28" i="1"/>
  <c r="E39" i="1"/>
  <c r="E44" i="1"/>
  <c r="E54" i="1"/>
  <c r="E64" i="1"/>
  <c r="E69" i="1"/>
  <c r="E75" i="1"/>
  <c r="E86" i="1"/>
  <c r="E90" i="1"/>
  <c r="E100" i="1"/>
  <c r="E103" i="1"/>
  <c r="E110" i="1"/>
  <c r="E115" i="1"/>
  <c r="E121" i="1"/>
  <c r="E126" i="1"/>
  <c r="E140" i="1"/>
  <c r="E145" i="1"/>
  <c r="E154" i="1"/>
  <c r="E157" i="1"/>
  <c r="E184" i="1"/>
  <c r="E194" i="1"/>
  <c r="E204" i="1"/>
  <c r="E238" i="1"/>
  <c r="E242" i="1"/>
  <c r="E251" i="1"/>
  <c r="E265" i="1"/>
  <c r="E278" i="1"/>
  <c r="E283" i="1"/>
  <c r="E290" i="1"/>
  <c r="E299" i="1"/>
  <c r="E295" i="1" s="1"/>
  <c r="E312" i="1"/>
  <c r="E169" i="1"/>
  <c r="AH259" i="3"/>
  <c r="AH249" i="3" s="1"/>
  <c r="AH12" i="3"/>
  <c r="AH11" i="3" s="1"/>
  <c r="AH540" i="3"/>
  <c r="AH483" i="3"/>
  <c r="AH388" i="3"/>
  <c r="AH370" i="3"/>
  <c r="AH303" i="3"/>
  <c r="AH234" i="3"/>
  <c r="AH185" i="3"/>
  <c r="AH184" i="3" s="1"/>
  <c r="AH183" i="3" s="1"/>
  <c r="AH94" i="3"/>
  <c r="AH555" i="3"/>
  <c r="AH277" i="3"/>
  <c r="AH251" i="3"/>
  <c r="L540" i="3"/>
  <c r="U540" i="3"/>
  <c r="AF483" i="3"/>
  <c r="AB483" i="3"/>
  <c r="X483" i="3"/>
  <c r="T483" i="3"/>
  <c r="P483" i="3"/>
  <c r="L483" i="3"/>
  <c r="H483" i="3"/>
  <c r="Y483" i="3"/>
  <c r="N483" i="3"/>
  <c r="W483" i="3"/>
  <c r="AC540" i="3"/>
  <c r="M540" i="3"/>
  <c r="AD540" i="3"/>
  <c r="Z540" i="3"/>
  <c r="V540" i="3"/>
  <c r="R540" i="3"/>
  <c r="N540" i="3"/>
  <c r="J540" i="3"/>
  <c r="AF540" i="3"/>
  <c r="X540" i="3"/>
  <c r="X513" i="3" s="1"/>
  <c r="P540" i="3"/>
  <c r="P513" i="3" s="1"/>
  <c r="H540" i="3"/>
  <c r="H513" i="3" s="1"/>
  <c r="AC483" i="3"/>
  <c r="AE483" i="3"/>
  <c r="T540" i="3"/>
  <c r="AE540" i="3"/>
  <c r="AA540" i="3"/>
  <c r="W540" i="3"/>
  <c r="S540" i="3"/>
  <c r="S513" i="3" s="1"/>
  <c r="O540" i="3"/>
  <c r="K540" i="3"/>
  <c r="Y540" i="3"/>
  <c r="Q540" i="3"/>
  <c r="Q513" i="3" s="1"/>
  <c r="I540" i="3"/>
  <c r="Z483" i="3"/>
  <c r="V483" i="3"/>
  <c r="J483" i="3"/>
  <c r="AD483" i="3"/>
  <c r="R483" i="3"/>
  <c r="I483" i="3"/>
  <c r="O483" i="3"/>
  <c r="S409" i="3"/>
  <c r="AB540" i="3"/>
  <c r="AF513" i="3"/>
  <c r="L513" i="3"/>
  <c r="AA483" i="3"/>
  <c r="K483" i="3"/>
  <c r="U483" i="3"/>
  <c r="M483" i="3"/>
  <c r="S483" i="3"/>
  <c r="AA554" i="3"/>
  <c r="AA553" i="3" s="1"/>
  <c r="AA552" i="3" s="1"/>
  <c r="AA551" i="3" s="1"/>
  <c r="AE555" i="3"/>
  <c r="W555" i="3"/>
  <c r="S555" i="3"/>
  <c r="O555" i="3"/>
  <c r="K555" i="3"/>
  <c r="AG453" i="3"/>
  <c r="Y453" i="3"/>
  <c r="Y452" i="3" s="1"/>
  <c r="Y451" i="3" s="1"/>
  <c r="Y445" i="3" s="1"/>
  <c r="Q453" i="3"/>
  <c r="Q452" i="3" s="1"/>
  <c r="Q451" i="3" s="1"/>
  <c r="Q445" i="3" s="1"/>
  <c r="AG421" i="3"/>
  <c r="AC421" i="3"/>
  <c r="AC420" i="3" s="1"/>
  <c r="AC419" i="3" s="1"/>
  <c r="AC418" i="3" s="1"/>
  <c r="AC409" i="3" s="1"/>
  <c r="Y421" i="3"/>
  <c r="Y420" i="3" s="1"/>
  <c r="Y419" i="3" s="1"/>
  <c r="Y418" i="3" s="1"/>
  <c r="U421" i="3"/>
  <c r="U420" i="3" s="1"/>
  <c r="U419" i="3" s="1"/>
  <c r="U418" i="3" s="1"/>
  <c r="U409" i="3" s="1"/>
  <c r="Q421" i="3"/>
  <c r="Q420" i="3" s="1"/>
  <c r="Q419" i="3" s="1"/>
  <c r="Q418" i="3" s="1"/>
  <c r="Q409" i="3" s="1"/>
  <c r="M421" i="3"/>
  <c r="M420" i="3" s="1"/>
  <c r="M419" i="3" s="1"/>
  <c r="M418" i="3" s="1"/>
  <c r="I421" i="3"/>
  <c r="I420" i="3" s="1"/>
  <c r="I419" i="3" s="1"/>
  <c r="I418" i="3" s="1"/>
  <c r="L409" i="3"/>
  <c r="AB399" i="3"/>
  <c r="T399" i="3"/>
  <c r="P399" i="3"/>
  <c r="L399" i="3"/>
  <c r="J388" i="3"/>
  <c r="AF370" i="3"/>
  <c r="X370" i="3"/>
  <c r="X369" i="3" s="1"/>
  <c r="P370" i="3"/>
  <c r="AD370" i="3"/>
  <c r="V370" i="3"/>
  <c r="AD554" i="3"/>
  <c r="AD553" i="3" s="1"/>
  <c r="AD552" i="3" s="1"/>
  <c r="AD551" i="3" s="1"/>
  <c r="Z554" i="3"/>
  <c r="Z553" i="3" s="1"/>
  <c r="Z552" i="3" s="1"/>
  <c r="Z551" i="3" s="1"/>
  <c r="Z513" i="3" s="1"/>
  <c r="V554" i="3"/>
  <c r="V553" i="3" s="1"/>
  <c r="V552" i="3" s="1"/>
  <c r="V551" i="3" s="1"/>
  <c r="R554" i="3"/>
  <c r="R553" i="3" s="1"/>
  <c r="R552" i="3" s="1"/>
  <c r="R551" i="3" s="1"/>
  <c r="R513" i="3" s="1"/>
  <c r="N554" i="3"/>
  <c r="N553" i="3" s="1"/>
  <c r="N552" i="3" s="1"/>
  <c r="N551" i="3" s="1"/>
  <c r="J554" i="3"/>
  <c r="J553" i="3" s="1"/>
  <c r="J552" i="3" s="1"/>
  <c r="J551" i="3" s="1"/>
  <c r="J513" i="3" s="1"/>
  <c r="Q483" i="3"/>
  <c r="N409" i="3"/>
  <c r="AE399" i="3"/>
  <c r="O399" i="3"/>
  <c r="W388" i="3"/>
  <c r="AG388" i="3"/>
  <c r="AE392" i="3"/>
  <c r="AE388" i="3" s="1"/>
  <c r="AA392" i="3"/>
  <c r="AA388" i="3" s="1"/>
  <c r="W392" i="3"/>
  <c r="S392" i="3"/>
  <c r="S388" i="3" s="1"/>
  <c r="O392" i="3"/>
  <c r="O388" i="3" s="1"/>
  <c r="K392" i="3"/>
  <c r="K388" i="3" s="1"/>
  <c r="Q388" i="3"/>
  <c r="AF453" i="3"/>
  <c r="AF452" i="3" s="1"/>
  <c r="AF451" i="3" s="1"/>
  <c r="AF445" i="3" s="1"/>
  <c r="AB453" i="3"/>
  <c r="AB452" i="3" s="1"/>
  <c r="AB451" i="3" s="1"/>
  <c r="AB445" i="3" s="1"/>
  <c r="X453" i="3"/>
  <c r="X452" i="3" s="1"/>
  <c r="X451" i="3" s="1"/>
  <c r="X445" i="3" s="1"/>
  <c r="P453" i="3"/>
  <c r="P452" i="3" s="1"/>
  <c r="P451" i="3" s="1"/>
  <c r="P445" i="3" s="1"/>
  <c r="L453" i="3"/>
  <c r="L452" i="3" s="1"/>
  <c r="L451" i="3" s="1"/>
  <c r="L445" i="3" s="1"/>
  <c r="H453" i="3"/>
  <c r="H452" i="3" s="1"/>
  <c r="H451" i="3" s="1"/>
  <c r="H445" i="3" s="1"/>
  <c r="AC388" i="3"/>
  <c r="O370" i="3"/>
  <c r="AC370" i="3"/>
  <c r="Q370" i="3"/>
  <c r="Q369" i="3" s="1"/>
  <c r="M370" i="3"/>
  <c r="W303" i="3"/>
  <c r="O303" i="3"/>
  <c r="K303" i="3"/>
  <c r="V294" i="3"/>
  <c r="R294" i="3"/>
  <c r="AG259" i="3"/>
  <c r="AC259" i="3"/>
  <c r="Y259" i="3"/>
  <c r="U259" i="3"/>
  <c r="Q259" i="3"/>
  <c r="M259" i="3"/>
  <c r="I259" i="3"/>
  <c r="Z249" i="3"/>
  <c r="V249" i="3"/>
  <c r="R249" i="3"/>
  <c r="J249" i="3"/>
  <c r="AE234" i="3"/>
  <c r="AA234" i="3"/>
  <c r="W234" i="3"/>
  <c r="S234" i="3"/>
  <c r="O234" i="3"/>
  <c r="K234" i="3"/>
  <c r="AF303" i="3"/>
  <c r="AB303" i="3"/>
  <c r="X303" i="3"/>
  <c r="P303" i="3"/>
  <c r="L303" i="3"/>
  <c r="H303" i="3"/>
  <c r="AE249" i="3"/>
  <c r="W249" i="3"/>
  <c r="AF234" i="3"/>
  <c r="AB234" i="3"/>
  <c r="X234" i="3"/>
  <c r="T234" i="3"/>
  <c r="P234" i="3"/>
  <c r="L234" i="3"/>
  <c r="H234" i="3"/>
  <c r="Y303" i="3"/>
  <c r="U303" i="3"/>
  <c r="I303" i="3"/>
  <c r="AF294" i="3"/>
  <c r="X294" i="3"/>
  <c r="T294" i="3"/>
  <c r="H294" i="3"/>
  <c r="AF284" i="3"/>
  <c r="AB284" i="3"/>
  <c r="X284" i="3"/>
  <c r="T284" i="3"/>
  <c r="P284" i="3"/>
  <c r="L284" i="3"/>
  <c r="H284" i="3"/>
  <c r="AF249" i="3"/>
  <c r="T249" i="3"/>
  <c r="T233" i="3" s="1"/>
  <c r="T232" i="3" s="1"/>
  <c r="P249" i="3"/>
  <c r="L249" i="3"/>
  <c r="H249" i="3"/>
  <c r="AD303" i="3"/>
  <c r="R303" i="3"/>
  <c r="N303" i="3"/>
  <c r="M294" i="3"/>
  <c r="I294" i="3"/>
  <c r="AG284" i="3"/>
  <c r="AC284" i="3"/>
  <c r="Y284" i="3"/>
  <c r="U284" i="3"/>
  <c r="Q284" i="3"/>
  <c r="M284" i="3"/>
  <c r="I284" i="3"/>
  <c r="N234" i="3"/>
  <c r="AD234" i="3"/>
  <c r="V234" i="3"/>
  <c r="J234" i="3"/>
  <c r="AD277" i="3"/>
  <c r="Z277" i="3"/>
  <c r="V277" i="3"/>
  <c r="R277" i="3"/>
  <c r="N277" i="3"/>
  <c r="J277" i="3"/>
  <c r="AD251" i="3"/>
  <c r="Z251" i="3"/>
  <c r="V251" i="3"/>
  <c r="R251" i="3"/>
  <c r="N251" i="3"/>
  <c r="J251" i="3"/>
  <c r="N221" i="3"/>
  <c r="AF221" i="3"/>
  <c r="AF211" i="3" s="1"/>
  <c r="AF210" i="3" s="1"/>
  <c r="AF209" i="3" s="1"/>
  <c r="P221" i="3"/>
  <c r="P211" i="3" s="1"/>
  <c r="P210" i="3" s="1"/>
  <c r="P209" i="3" s="1"/>
  <c r="AA212" i="3"/>
  <c r="W212" i="3"/>
  <c r="S212" i="3"/>
  <c r="K212" i="3"/>
  <c r="Y212" i="3"/>
  <c r="Q212" i="3"/>
  <c r="I212" i="3"/>
  <c r="AD146" i="3"/>
  <c r="U146" i="3"/>
  <c r="AG276" i="3"/>
  <c r="AC276" i="3"/>
  <c r="AC275" i="3" s="1"/>
  <c r="AC274" i="3" s="1"/>
  <c r="Y276" i="3"/>
  <c r="Y275" i="3" s="1"/>
  <c r="Y274" i="3" s="1"/>
  <c r="U276" i="3"/>
  <c r="U275" i="3" s="1"/>
  <c r="U274" i="3" s="1"/>
  <c r="Q276" i="3"/>
  <c r="Q275" i="3" s="1"/>
  <c r="Q274" i="3" s="1"/>
  <c r="M276" i="3"/>
  <c r="M275" i="3" s="1"/>
  <c r="M274" i="3" s="1"/>
  <c r="I276" i="3"/>
  <c r="I275" i="3" s="1"/>
  <c r="I274" i="3" s="1"/>
  <c r="AG250" i="3"/>
  <c r="AC250" i="3"/>
  <c r="AC249" i="3" s="1"/>
  <c r="Y250" i="3"/>
  <c r="Y249" i="3" s="1"/>
  <c r="U250" i="3"/>
  <c r="U249" i="3" s="1"/>
  <c r="Q250" i="3"/>
  <c r="M250" i="3"/>
  <c r="M249" i="3" s="1"/>
  <c r="I250" i="3"/>
  <c r="I249" i="3" s="1"/>
  <c r="AC159" i="3"/>
  <c r="AC158" i="3" s="1"/>
  <c r="AC157" i="3" s="1"/>
  <c r="U159" i="3"/>
  <c r="U158" i="3" s="1"/>
  <c r="U157" i="3" s="1"/>
  <c r="Q159" i="3"/>
  <c r="Q158" i="3" s="1"/>
  <c r="Q157" i="3" s="1"/>
  <c r="M159" i="3"/>
  <c r="M158" i="3" s="1"/>
  <c r="M157" i="3" s="1"/>
  <c r="AE159" i="3"/>
  <c r="AE158" i="3" s="1"/>
  <c r="W159" i="3"/>
  <c r="W158" i="3" s="1"/>
  <c r="W157" i="3" s="1"/>
  <c r="O159" i="3"/>
  <c r="O158" i="3" s="1"/>
  <c r="AC212" i="3"/>
  <c r="M212" i="3"/>
  <c r="AG192" i="3"/>
  <c r="AC192" i="3"/>
  <c r="AC184" i="3" s="1"/>
  <c r="AC183" i="3" s="1"/>
  <c r="Y192" i="3"/>
  <c r="U192" i="3"/>
  <c r="U184" i="3" s="1"/>
  <c r="U183" i="3" s="1"/>
  <c r="Q192" i="3"/>
  <c r="M192" i="3"/>
  <c r="M184" i="3" s="1"/>
  <c r="M183" i="3" s="1"/>
  <c r="I192" i="3"/>
  <c r="AE185" i="3"/>
  <c r="AE184" i="3" s="1"/>
  <c r="AE183" i="3" s="1"/>
  <c r="AA185" i="3"/>
  <c r="AA184" i="3" s="1"/>
  <c r="AA183" i="3" s="1"/>
  <c r="W185" i="3"/>
  <c r="W184" i="3" s="1"/>
  <c r="W183" i="3" s="1"/>
  <c r="S185" i="3"/>
  <c r="S184" i="3" s="1"/>
  <c r="S183" i="3" s="1"/>
  <c r="O185" i="3"/>
  <c r="K185" i="3"/>
  <c r="K184" i="3" s="1"/>
  <c r="K183" i="3" s="1"/>
  <c r="Y184" i="3"/>
  <c r="Y183" i="3" s="1"/>
  <c r="I184" i="3"/>
  <c r="I183" i="3" s="1"/>
  <c r="AD159" i="3"/>
  <c r="AD158" i="3" s="1"/>
  <c r="AD157" i="3" s="1"/>
  <c r="V159" i="3"/>
  <c r="V158" i="3" s="1"/>
  <c r="V157" i="3" s="1"/>
  <c r="N159" i="3"/>
  <c r="N158" i="3" s="1"/>
  <c r="N157" i="3" s="1"/>
  <c r="Q146" i="3"/>
  <c r="AC221" i="3"/>
  <c r="U221" i="3"/>
  <c r="Q221" i="3"/>
  <c r="AE221" i="3"/>
  <c r="W221" i="3"/>
  <c r="O221" i="3"/>
  <c r="K221" i="3"/>
  <c r="AD212" i="3"/>
  <c r="V212" i="3"/>
  <c r="N212" i="3"/>
  <c r="AD192" i="3"/>
  <c r="Z192" i="3"/>
  <c r="V192" i="3"/>
  <c r="V184" i="3" s="1"/>
  <c r="V183" i="3" s="1"/>
  <c r="R192" i="3"/>
  <c r="R184" i="3" s="1"/>
  <c r="R183" i="3" s="1"/>
  <c r="N192" i="3"/>
  <c r="N184" i="3" s="1"/>
  <c r="N183" i="3" s="1"/>
  <c r="J192" i="3"/>
  <c r="AF185" i="3"/>
  <c r="AF184" i="3" s="1"/>
  <c r="AF183" i="3" s="1"/>
  <c r="AB185" i="3"/>
  <c r="X185" i="3"/>
  <c r="X184" i="3" s="1"/>
  <c r="X183" i="3" s="1"/>
  <c r="T185" i="3"/>
  <c r="T184" i="3" s="1"/>
  <c r="T183" i="3" s="1"/>
  <c r="P185" i="3"/>
  <c r="P184" i="3" s="1"/>
  <c r="P183" i="3" s="1"/>
  <c r="L185" i="3"/>
  <c r="L184" i="3" s="1"/>
  <c r="L183" i="3" s="1"/>
  <c r="H185" i="3"/>
  <c r="Z184" i="3"/>
  <c r="Z183" i="3" s="1"/>
  <c r="Y146" i="3"/>
  <c r="I146" i="3"/>
  <c r="AC146" i="3"/>
  <c r="T146" i="3"/>
  <c r="AD121" i="3"/>
  <c r="AD120" i="3" s="1"/>
  <c r="AD119" i="3" s="1"/>
  <c r="V121" i="3"/>
  <c r="V120" i="3" s="1"/>
  <c r="V119" i="3" s="1"/>
  <c r="N121" i="3"/>
  <c r="N120" i="3" s="1"/>
  <c r="N119" i="3" s="1"/>
  <c r="AB101" i="3"/>
  <c r="AB100" i="3" s="1"/>
  <c r="AB94" i="3" s="1"/>
  <c r="L101" i="3"/>
  <c r="L100" i="3" s="1"/>
  <c r="L94" i="3" s="1"/>
  <c r="AE12" i="3"/>
  <c r="AE11" i="3" s="1"/>
  <c r="I12" i="3"/>
  <c r="I11" i="3" s="1"/>
  <c r="Z146" i="3"/>
  <c r="V146" i="3"/>
  <c r="R146" i="3"/>
  <c r="N146" i="3"/>
  <c r="J146" i="3"/>
  <c r="AF146" i="3"/>
  <c r="P146" i="3"/>
  <c r="AE121" i="3"/>
  <c r="AE120" i="3" s="1"/>
  <c r="AE119" i="3" s="1"/>
  <c r="W121" i="3"/>
  <c r="W120" i="3" s="1"/>
  <c r="W119" i="3" s="1"/>
  <c r="O121" i="3"/>
  <c r="O120" i="3" s="1"/>
  <c r="O119" i="3" s="1"/>
  <c r="U101" i="3"/>
  <c r="U100" i="3" s="1"/>
  <c r="U94" i="3" s="1"/>
  <c r="M101" i="3"/>
  <c r="M100" i="3" s="1"/>
  <c r="M94" i="3" s="1"/>
  <c r="AB146" i="3"/>
  <c r="L146" i="3"/>
  <c r="M146" i="3"/>
  <c r="X121" i="3"/>
  <c r="X120" i="3" s="1"/>
  <c r="X119" i="3" s="1"/>
  <c r="T121" i="3"/>
  <c r="T120" i="3" s="1"/>
  <c r="T119" i="3" s="1"/>
  <c r="P121" i="3"/>
  <c r="P120" i="3" s="1"/>
  <c r="P119" i="3" s="1"/>
  <c r="H121" i="3"/>
  <c r="H120" i="3" s="1"/>
  <c r="H119" i="3" s="1"/>
  <c r="V100" i="3"/>
  <c r="V94" i="3" s="1"/>
  <c r="X100" i="3"/>
  <c r="X94" i="3" s="1"/>
  <c r="Y12" i="3"/>
  <c r="Y11" i="3" s="1"/>
  <c r="X146" i="3"/>
  <c r="H146" i="3"/>
  <c r="U121" i="3"/>
  <c r="U120" i="3" s="1"/>
  <c r="U119" i="3" s="1"/>
  <c r="Q121" i="3"/>
  <c r="Q120" i="3" s="1"/>
  <c r="Q119" i="3" s="1"/>
  <c r="AA121" i="3"/>
  <c r="AA120" i="3" s="1"/>
  <c r="AA119" i="3" s="1"/>
  <c r="S121" i="3"/>
  <c r="S120" i="3" s="1"/>
  <c r="S119" i="3" s="1"/>
  <c r="K121" i="3"/>
  <c r="K120" i="3" s="1"/>
  <c r="K119" i="3" s="1"/>
  <c r="AE101" i="3"/>
  <c r="AE100" i="3" s="1"/>
  <c r="AE94" i="3" s="1"/>
  <c r="AA101" i="3"/>
  <c r="AA100" i="3" s="1"/>
  <c r="AA94" i="3" s="1"/>
  <c r="S101" i="3"/>
  <c r="S100" i="3" s="1"/>
  <c r="S94" i="3" s="1"/>
  <c r="O101" i="3"/>
  <c r="O100" i="3" s="1"/>
  <c r="O94" i="3" s="1"/>
  <c r="K101" i="3"/>
  <c r="K100" i="3" s="1"/>
  <c r="K94" i="3" s="1"/>
  <c r="Q101" i="3"/>
  <c r="Q100" i="3" s="1"/>
  <c r="Q94" i="3" s="1"/>
  <c r="AB39" i="3"/>
  <c r="AB38" i="3" s="1"/>
  <c r="X39" i="3"/>
  <c r="X38" i="3" s="1"/>
  <c r="T39" i="3"/>
  <c r="T38" i="3" s="1"/>
  <c r="L39" i="3"/>
  <c r="L38" i="3" s="1"/>
  <c r="H39" i="3"/>
  <c r="H38" i="3" s="1"/>
  <c r="AB12" i="3"/>
  <c r="AB11" i="3" s="1"/>
  <c r="T12" i="3"/>
  <c r="T11" i="3" s="1"/>
  <c r="L12" i="3"/>
  <c r="L11" i="3" s="1"/>
  <c r="AE86" i="3"/>
  <c r="AE85" i="3" s="1"/>
  <c r="AE84" i="3" s="1"/>
  <c r="AE83" i="3" s="1"/>
  <c r="AE82" i="3" s="1"/>
  <c r="AA86" i="3"/>
  <c r="AA85" i="3" s="1"/>
  <c r="AA84" i="3" s="1"/>
  <c r="AA83" i="3" s="1"/>
  <c r="AA82" i="3" s="1"/>
  <c r="W86" i="3"/>
  <c r="W85" i="3" s="1"/>
  <c r="W84" i="3" s="1"/>
  <c r="W83" i="3" s="1"/>
  <c r="W82" i="3" s="1"/>
  <c r="S86" i="3"/>
  <c r="S85" i="3" s="1"/>
  <c r="S84" i="3" s="1"/>
  <c r="S83" i="3" s="1"/>
  <c r="S82" i="3" s="1"/>
  <c r="O86" i="3"/>
  <c r="O85" i="3" s="1"/>
  <c r="O84" i="3" s="1"/>
  <c r="O83" i="3" s="1"/>
  <c r="O82" i="3" s="1"/>
  <c r="K86" i="3"/>
  <c r="K85" i="3" s="1"/>
  <c r="K84" i="3" s="1"/>
  <c r="K83" i="3" s="1"/>
  <c r="K82" i="3" s="1"/>
  <c r="AE64" i="3"/>
  <c r="AA64" i="3"/>
  <c r="W64" i="3"/>
  <c r="S64" i="3"/>
  <c r="O64" i="3"/>
  <c r="K64" i="3"/>
  <c r="W39" i="3"/>
  <c r="W38" i="3" s="1"/>
  <c r="R49" i="3"/>
  <c r="R48" i="3" s="1"/>
  <c r="AD39" i="3"/>
  <c r="AD38" i="3" s="1"/>
  <c r="Z39" i="3"/>
  <c r="Z38" i="3" s="1"/>
  <c r="R39" i="3"/>
  <c r="R38" i="3" s="1"/>
  <c r="N39" i="3"/>
  <c r="N38" i="3" s="1"/>
  <c r="J39" i="3"/>
  <c r="J38" i="3" s="1"/>
  <c r="AA39" i="3"/>
  <c r="AA38" i="3" s="1"/>
  <c r="K39" i="3"/>
  <c r="K38" i="3" s="1"/>
  <c r="AD12" i="3"/>
  <c r="AD11" i="3" s="1"/>
  <c r="Z12" i="3"/>
  <c r="Z11" i="3" s="1"/>
  <c r="R12" i="3"/>
  <c r="R11" i="3" s="1"/>
  <c r="N12" i="3"/>
  <c r="N11" i="3" s="1"/>
  <c r="J12" i="3"/>
  <c r="J11" i="3" s="1"/>
  <c r="AE50" i="3"/>
  <c r="AA50" i="3"/>
  <c r="W50" i="3"/>
  <c r="W49" i="3" s="1"/>
  <c r="W48" i="3" s="1"/>
  <c r="S50" i="3"/>
  <c r="O50" i="3"/>
  <c r="K50" i="3"/>
  <c r="AE39" i="3"/>
  <c r="AE38" i="3" s="1"/>
  <c r="O39" i="3"/>
  <c r="O38" i="3" s="1"/>
  <c r="G126" i="3"/>
  <c r="AI126" i="3" s="1"/>
  <c r="D185" i="1"/>
  <c r="F185" i="1" s="1"/>
  <c r="AM10" i="8" l="1"/>
  <c r="G10" i="8"/>
  <c r="AH10" i="8"/>
  <c r="N10" i="8"/>
  <c r="W10" i="8"/>
  <c r="AK10" i="8"/>
  <c r="K10" i="8"/>
  <c r="T10" i="8"/>
  <c r="AQ107" i="8"/>
  <c r="AR107" i="8" s="1"/>
  <c r="AR108" i="8"/>
  <c r="AR292" i="8"/>
  <c r="S10" i="8"/>
  <c r="AD283" i="3"/>
  <c r="AD282" i="3" s="1"/>
  <c r="AD281" i="3" s="1"/>
  <c r="I513" i="3"/>
  <c r="S370" i="3"/>
  <c r="S369" i="3" s="1"/>
  <c r="S363" i="3" s="1"/>
  <c r="S318" i="3" s="1"/>
  <c r="S317" i="3" s="1"/>
  <c r="J221" i="3"/>
  <c r="J211" i="3" s="1"/>
  <c r="J210" i="3" s="1"/>
  <c r="J209" i="3" s="1"/>
  <c r="AQ229" i="8"/>
  <c r="AR229" i="8" s="1"/>
  <c r="AR230" i="8"/>
  <c r="AR135" i="8"/>
  <c r="AR186" i="8"/>
  <c r="AR75" i="8"/>
  <c r="AQ217" i="8"/>
  <c r="AR218" i="8"/>
  <c r="AQ26" i="8"/>
  <c r="AR26" i="8" s="1"/>
  <c r="AR27" i="8"/>
  <c r="K233" i="3"/>
  <c r="K232" i="3" s="1"/>
  <c r="AQ244" i="8"/>
  <c r="AR244" i="8" s="1"/>
  <c r="AR245" i="8"/>
  <c r="AR461" i="8"/>
  <c r="AQ454" i="8"/>
  <c r="AR454" i="8" s="1"/>
  <c r="AQ224" i="8"/>
  <c r="AR224" i="8" s="1"/>
  <c r="AR225" i="8"/>
  <c r="W283" i="3"/>
  <c r="W282" i="3" s="1"/>
  <c r="W281" i="3" s="1"/>
  <c r="O409" i="3"/>
  <c r="AB370" i="3"/>
  <c r="AB369" i="3" s="1"/>
  <c r="I370" i="3"/>
  <c r="I369" i="3" s="1"/>
  <c r="Y370" i="3"/>
  <c r="Y369" i="3" s="1"/>
  <c r="Y363" i="3" s="1"/>
  <c r="Y318" i="3" s="1"/>
  <c r="V49" i="3"/>
  <c r="V48" i="3" s="1"/>
  <c r="V37" i="3" s="1"/>
  <c r="V36" i="3" s="1"/>
  <c r="L49" i="3"/>
  <c r="L48" i="3" s="1"/>
  <c r="AB49" i="3"/>
  <c r="AB48" i="3" s="1"/>
  <c r="AR428" i="8"/>
  <c r="AN10" i="8"/>
  <c r="AR272" i="8"/>
  <c r="AR32" i="8"/>
  <c r="AR377" i="8"/>
  <c r="AR165" i="8"/>
  <c r="AR478" i="8"/>
  <c r="N283" i="3"/>
  <c r="N282" i="3" s="1"/>
  <c r="N281" i="3" s="1"/>
  <c r="AA409" i="3"/>
  <c r="AQ195" i="8"/>
  <c r="AR196" i="8"/>
  <c r="L233" i="3"/>
  <c r="L232" i="3" s="1"/>
  <c r="Y513" i="3"/>
  <c r="W513" i="3"/>
  <c r="O49" i="3"/>
  <c r="O48" i="3" s="1"/>
  <c r="AE49" i="3"/>
  <c r="AE48" i="3" s="1"/>
  <c r="U283" i="3"/>
  <c r="U282" i="3" s="1"/>
  <c r="U281" i="3" s="1"/>
  <c r="W233" i="3"/>
  <c r="W232" i="3" s="1"/>
  <c r="S233" i="3"/>
  <c r="S232" i="3" s="1"/>
  <c r="V513" i="3"/>
  <c r="I409" i="3"/>
  <c r="E316" i="1"/>
  <c r="J409" i="3"/>
  <c r="Z409" i="3"/>
  <c r="AG159" i="3"/>
  <c r="AG370" i="3"/>
  <c r="H159" i="3"/>
  <c r="H158" i="3" s="1"/>
  <c r="H157" i="3" s="1"/>
  <c r="X159" i="3"/>
  <c r="X158" i="3" s="1"/>
  <c r="X157" i="3" s="1"/>
  <c r="R221" i="3"/>
  <c r="K370" i="3"/>
  <c r="AA370" i="3"/>
  <c r="T409" i="3"/>
  <c r="H409" i="3"/>
  <c r="X409" i="3"/>
  <c r="AH513" i="3"/>
  <c r="AH159" i="3"/>
  <c r="AH158" i="3" s="1"/>
  <c r="AH157" i="3" s="1"/>
  <c r="AH93" i="3" s="1"/>
  <c r="AH35" i="3" s="1"/>
  <c r="AQ363" i="8"/>
  <c r="AR363" i="8" s="1"/>
  <c r="AR373" i="8"/>
  <c r="AR376" i="8"/>
  <c r="AR178" i="8"/>
  <c r="AQ16" i="8"/>
  <c r="AR17" i="8"/>
  <c r="AQ504" i="8"/>
  <c r="AR505" i="8"/>
  <c r="AQ413" i="8"/>
  <c r="AR413" i="8" s="1"/>
  <c r="AR414" i="8"/>
  <c r="AQ251" i="8"/>
  <c r="AR252" i="8"/>
  <c r="AR273" i="8"/>
  <c r="AP286" i="8"/>
  <c r="AP285" i="8" s="1"/>
  <c r="AP284" i="8" s="1"/>
  <c r="AP283" i="8" s="1"/>
  <c r="AP282" i="8" s="1"/>
  <c r="AP277" i="8" s="1"/>
  <c r="AP273" i="8" s="1"/>
  <c r="AP272" i="8" s="1"/>
  <c r="AP264" i="8" s="1"/>
  <c r="AC286" i="8"/>
  <c r="AC285" i="8" s="1"/>
  <c r="AC284" i="8" s="1"/>
  <c r="AC283" i="8" s="1"/>
  <c r="AC282" i="8" s="1"/>
  <c r="E412" i="8"/>
  <c r="E406" i="8" s="1"/>
  <c r="E467" i="8"/>
  <c r="E466" i="8" s="1"/>
  <c r="E465" i="8" s="1"/>
  <c r="AQ412" i="8"/>
  <c r="AR412" i="8" s="1"/>
  <c r="AB409" i="8"/>
  <c r="AB408" i="8" s="1"/>
  <c r="AB407" i="8" s="1"/>
  <c r="AB406" i="8" s="1"/>
  <c r="AB403" i="8"/>
  <c r="AB402" i="8" s="1"/>
  <c r="AB401" i="8" s="1"/>
  <c r="AB395" i="8" s="1"/>
  <c r="AB382" i="8" s="1"/>
  <c r="AB381" i="8" s="1"/>
  <c r="AB380" i="8" s="1"/>
  <c r="I412" i="8"/>
  <c r="I411" i="8" s="1"/>
  <c r="I410" i="8" s="1"/>
  <c r="I403" i="8" s="1"/>
  <c r="I402" i="8" s="1"/>
  <c r="I401" i="8" s="1"/>
  <c r="I395" i="8" s="1"/>
  <c r="I382" i="8" s="1"/>
  <c r="X412" i="8"/>
  <c r="X411" i="8" s="1"/>
  <c r="X410" i="8" s="1"/>
  <c r="AO411" i="8"/>
  <c r="AO410" i="8" s="1"/>
  <c r="AO409" i="8" s="1"/>
  <c r="AO408" i="8" s="1"/>
  <c r="AO407" i="8" s="1"/>
  <c r="AO406" i="8" s="1"/>
  <c r="AO412" i="8"/>
  <c r="AG412" i="8"/>
  <c r="AG411" i="8" s="1"/>
  <c r="AG410" i="8" s="1"/>
  <c r="Y412" i="8"/>
  <c r="Y411" i="8" s="1"/>
  <c r="Y410" i="8" s="1"/>
  <c r="Y409" i="8" s="1"/>
  <c r="Y408" i="8" s="1"/>
  <c r="Y407" i="8" s="1"/>
  <c r="Y406" i="8" s="1"/>
  <c r="U412" i="8"/>
  <c r="U411" i="8" s="1"/>
  <c r="U410" i="8" s="1"/>
  <c r="AH412" i="8"/>
  <c r="AH411" i="8" s="1"/>
  <c r="AH410" i="8" s="1"/>
  <c r="AH403" i="8" s="1"/>
  <c r="AH402" i="8" s="1"/>
  <c r="AH401" i="8" s="1"/>
  <c r="AH395" i="8" s="1"/>
  <c r="AH382" i="8" s="1"/>
  <c r="AH381" i="8" s="1"/>
  <c r="AH380" i="8" s="1"/>
  <c r="AH379" i="8" s="1"/>
  <c r="AH378" i="8" s="1"/>
  <c r="AH377" i="8" s="1"/>
  <c r="AH376" i="8" s="1"/>
  <c r="AM412" i="8"/>
  <c r="AM411" i="8" s="1"/>
  <c r="AM410" i="8" s="1"/>
  <c r="L412" i="8"/>
  <c r="L411" i="8" s="1"/>
  <c r="L410" i="8" s="1"/>
  <c r="H412" i="8"/>
  <c r="H411" i="8" s="1"/>
  <c r="H410" i="8" s="1"/>
  <c r="AF412" i="8"/>
  <c r="AF411" i="8" s="1"/>
  <c r="AF410" i="8" s="1"/>
  <c r="AF409" i="8" s="1"/>
  <c r="AF408" i="8" s="1"/>
  <c r="AF407" i="8" s="1"/>
  <c r="AF406" i="8" s="1"/>
  <c r="AC412" i="8"/>
  <c r="AC411" i="8" s="1"/>
  <c r="AC410" i="8" s="1"/>
  <c r="Q412" i="8"/>
  <c r="Q411" i="8" s="1"/>
  <c r="Q410" i="8" s="1"/>
  <c r="AJ412" i="8"/>
  <c r="AJ411" i="8" s="1"/>
  <c r="AJ410" i="8" s="1"/>
  <c r="AD412" i="8"/>
  <c r="AD411" i="8" s="1"/>
  <c r="AD410" i="8" s="1"/>
  <c r="AD409" i="8" s="1"/>
  <c r="AD408" i="8" s="1"/>
  <c r="AD407" i="8" s="1"/>
  <c r="AD406" i="8" s="1"/>
  <c r="AE412" i="8"/>
  <c r="AE411" i="8" s="1"/>
  <c r="AE410" i="8" s="1"/>
  <c r="AI412" i="8"/>
  <c r="AI411" i="8" s="1"/>
  <c r="AI410" i="8" s="1"/>
  <c r="AI409" i="8" s="1"/>
  <c r="AI408" i="8" s="1"/>
  <c r="AI407" i="8" s="1"/>
  <c r="AI406" i="8" s="1"/>
  <c r="M412" i="8"/>
  <c r="M411" i="8" s="1"/>
  <c r="M410" i="8" s="1"/>
  <c r="AK412" i="8"/>
  <c r="AK411" i="8" s="1"/>
  <c r="AK410" i="8" s="1"/>
  <c r="AK409" i="8" s="1"/>
  <c r="AK408" i="8" s="1"/>
  <c r="AK407" i="8" s="1"/>
  <c r="AK406" i="8" s="1"/>
  <c r="S412" i="8"/>
  <c r="S411" i="8" s="1"/>
  <c r="S410" i="8" s="1"/>
  <c r="P412" i="8"/>
  <c r="P411" i="8" s="1"/>
  <c r="P410" i="8" s="1"/>
  <c r="W412" i="8"/>
  <c r="W411" i="8" s="1"/>
  <c r="W410" i="8" s="1"/>
  <c r="T412" i="8"/>
  <c r="T411" i="8" s="1"/>
  <c r="T410" i="8" s="1"/>
  <c r="AN412" i="8"/>
  <c r="AN411" i="8" s="1"/>
  <c r="AN410" i="8" s="1"/>
  <c r="Z412" i="8"/>
  <c r="Z411" i="8" s="1"/>
  <c r="Z410" i="8" s="1"/>
  <c r="Z409" i="8" s="1"/>
  <c r="Z408" i="8" s="1"/>
  <c r="Z407" i="8" s="1"/>
  <c r="Z406" i="8" s="1"/>
  <c r="O381" i="8"/>
  <c r="O380" i="8" s="1"/>
  <c r="AL381" i="8"/>
  <c r="AL380" i="8" s="1"/>
  <c r="AL379" i="8" s="1"/>
  <c r="AL378" i="8" s="1"/>
  <c r="AL377" i="8" s="1"/>
  <c r="AL376" i="8" s="1"/>
  <c r="E381" i="8"/>
  <c r="E380" i="8" s="1"/>
  <c r="K381" i="8"/>
  <c r="K380" i="8" s="1"/>
  <c r="H286" i="8"/>
  <c r="H285" i="8" s="1"/>
  <c r="H284" i="8" s="1"/>
  <c r="H283" i="8" s="1"/>
  <c r="H282" i="8" s="1"/>
  <c r="H277" i="8" s="1"/>
  <c r="V286" i="8"/>
  <c r="V285" i="8" s="1"/>
  <c r="V284" i="8" s="1"/>
  <c r="V283" i="8" s="1"/>
  <c r="V282" i="8" s="1"/>
  <c r="V277" i="8" s="1"/>
  <c r="V273" i="8" s="1"/>
  <c r="V272" i="8" s="1"/>
  <c r="V264" i="8" s="1"/>
  <c r="AL292" i="8"/>
  <c r="AL291" i="8" s="1"/>
  <c r="AH286" i="8"/>
  <c r="AH285" i="8" s="1"/>
  <c r="AH284" i="8" s="1"/>
  <c r="AH283" i="8" s="1"/>
  <c r="AH282" i="8" s="1"/>
  <c r="AH277" i="8" s="1"/>
  <c r="AH273" i="8" s="1"/>
  <c r="AH272" i="8" s="1"/>
  <c r="AH264" i="8" s="1"/>
  <c r="W286" i="8"/>
  <c r="W285" i="8" s="1"/>
  <c r="W284" i="8" s="1"/>
  <c r="W283" i="8" s="1"/>
  <c r="W282" i="8" s="1"/>
  <c r="W277" i="8" s="1"/>
  <c r="W273" i="8" s="1"/>
  <c r="W272" i="8" s="1"/>
  <c r="W264" i="8" s="1"/>
  <c r="R409" i="8"/>
  <c r="R408" i="8" s="1"/>
  <c r="R407" i="8" s="1"/>
  <c r="R406" i="8" s="1"/>
  <c r="Q286" i="8"/>
  <c r="Q285" i="8" s="1"/>
  <c r="Q284" i="8" s="1"/>
  <c r="Q283" i="8" s="1"/>
  <c r="Q282" i="8" s="1"/>
  <c r="Q277" i="8" s="1"/>
  <c r="Q273" i="8" s="1"/>
  <c r="Q272" i="8" s="1"/>
  <c r="Q264" i="8" s="1"/>
  <c r="M286" i="8"/>
  <c r="M285" i="8" s="1"/>
  <c r="M284" i="8" s="1"/>
  <c r="M283" i="8" s="1"/>
  <c r="M282" i="8" s="1"/>
  <c r="X286" i="8"/>
  <c r="X285" i="8" s="1"/>
  <c r="X284" i="8" s="1"/>
  <c r="X283" i="8" s="1"/>
  <c r="X282" i="8" s="1"/>
  <c r="X277" i="8" s="1"/>
  <c r="X273" i="8" s="1"/>
  <c r="X272" i="8" s="1"/>
  <c r="X264" i="8" s="1"/>
  <c r="AE286" i="8"/>
  <c r="AE285" i="8" s="1"/>
  <c r="AE284" i="8" s="1"/>
  <c r="AE283" i="8" s="1"/>
  <c r="AE282" i="8" s="1"/>
  <c r="AE277" i="8" s="1"/>
  <c r="AE273" i="8" s="1"/>
  <c r="AE272" i="8" s="1"/>
  <c r="AE264" i="8" s="1"/>
  <c r="I286" i="8"/>
  <c r="I285" i="8" s="1"/>
  <c r="I284" i="8" s="1"/>
  <c r="I283" i="8" s="1"/>
  <c r="I282" i="8" s="1"/>
  <c r="I277" i="8" s="1"/>
  <c r="I273" i="8" s="1"/>
  <c r="I272" i="8" s="1"/>
  <c r="I264" i="8" s="1"/>
  <c r="AB286" i="8"/>
  <c r="AB285" i="8" s="1"/>
  <c r="AB284" i="8" s="1"/>
  <c r="AB283" i="8" s="1"/>
  <c r="AB282" i="8" s="1"/>
  <c r="AB277" i="8" s="1"/>
  <c r="AB273" i="8" s="1"/>
  <c r="AB272" i="8" s="1"/>
  <c r="AB264" i="8" s="1"/>
  <c r="N292" i="8"/>
  <c r="N291" i="8" s="1"/>
  <c r="Z286" i="8"/>
  <c r="Z285" i="8" s="1"/>
  <c r="Z284" i="8" s="1"/>
  <c r="Z283" i="8" s="1"/>
  <c r="Z282" i="8" s="1"/>
  <c r="Z277" i="8" s="1"/>
  <c r="Z273" i="8" s="1"/>
  <c r="Z272" i="8" s="1"/>
  <c r="Z264" i="8" s="1"/>
  <c r="AK286" i="8"/>
  <c r="AK285" i="8" s="1"/>
  <c r="AK284" i="8" s="1"/>
  <c r="AK283" i="8" s="1"/>
  <c r="AK282" i="8" s="1"/>
  <c r="AK277" i="8" s="1"/>
  <c r="AK273" i="8" s="1"/>
  <c r="AK272" i="8" s="1"/>
  <c r="AK264" i="8" s="1"/>
  <c r="AD286" i="8"/>
  <c r="AD285" i="8" s="1"/>
  <c r="AD284" i="8" s="1"/>
  <c r="AD283" i="8" s="1"/>
  <c r="AD282" i="8" s="1"/>
  <c r="AD277" i="8" s="1"/>
  <c r="AD273" i="8" s="1"/>
  <c r="AD272" i="8" s="1"/>
  <c r="AD264" i="8" s="1"/>
  <c r="AE355" i="8"/>
  <c r="AE354" i="8" s="1"/>
  <c r="AE353" i="8" s="1"/>
  <c r="AE351" i="8" s="1"/>
  <c r="AE350" i="8" s="1"/>
  <c r="AE348" i="8" s="1"/>
  <c r="AE347" i="8" s="1"/>
  <c r="AE346" i="8" s="1"/>
  <c r="AE343" i="8" s="1"/>
  <c r="AE342" i="8" s="1"/>
  <c r="P341" i="8"/>
  <c r="P340" i="8" s="1"/>
  <c r="P339" i="8" s="1"/>
  <c r="P338" i="8" s="1"/>
  <c r="P337" i="8" s="1"/>
  <c r="P336" i="8" s="1"/>
  <c r="P335" i="8" s="1"/>
  <c r="P334" i="8" s="1"/>
  <c r="P333" i="8" s="1"/>
  <c r="P332" i="8" s="1"/>
  <c r="P331" i="8" s="1"/>
  <c r="R341" i="8"/>
  <c r="R340" i="8" s="1"/>
  <c r="R339" i="8" s="1"/>
  <c r="R338" i="8" s="1"/>
  <c r="R337" i="8" s="1"/>
  <c r="R336" i="8" s="1"/>
  <c r="R335" i="8" s="1"/>
  <c r="R334" i="8" s="1"/>
  <c r="R333" i="8" s="1"/>
  <c r="R332" i="8" s="1"/>
  <c r="R331" i="8" s="1"/>
  <c r="AA341" i="8"/>
  <c r="AA340" i="8" s="1"/>
  <c r="AA339" i="8" s="1"/>
  <c r="AA338" i="8" s="1"/>
  <c r="AA337" i="8" s="1"/>
  <c r="AA336" i="8" s="1"/>
  <c r="AA335" i="8" s="1"/>
  <c r="AA334" i="8" s="1"/>
  <c r="AA333" i="8" s="1"/>
  <c r="AA332" i="8" s="1"/>
  <c r="AA331" i="8" s="1"/>
  <c r="Q341" i="8"/>
  <c r="Q340" i="8" s="1"/>
  <c r="Q339" i="8" s="1"/>
  <c r="Q338" i="8" s="1"/>
  <c r="Q337" i="8" s="1"/>
  <c r="Q336" i="8" s="1"/>
  <c r="Q335" i="8" s="1"/>
  <c r="Q334" i="8" s="1"/>
  <c r="Q333" i="8" s="1"/>
  <c r="Q332" i="8" s="1"/>
  <c r="Q331" i="8" s="1"/>
  <c r="L341" i="8"/>
  <c r="L340" i="8" s="1"/>
  <c r="L339" i="8" s="1"/>
  <c r="L338" i="8" s="1"/>
  <c r="L337" i="8" s="1"/>
  <c r="L336" i="8" s="1"/>
  <c r="L335" i="8" s="1"/>
  <c r="L334" i="8" s="1"/>
  <c r="L333" i="8" s="1"/>
  <c r="L332" i="8" s="1"/>
  <c r="L331" i="8" s="1"/>
  <c r="O341" i="8"/>
  <c r="O340" i="8" s="1"/>
  <c r="O339" i="8" s="1"/>
  <c r="O338" i="8" s="1"/>
  <c r="O337" i="8" s="1"/>
  <c r="O336" i="8" s="1"/>
  <c r="O335" i="8" s="1"/>
  <c r="O334" i="8" s="1"/>
  <c r="O333" i="8" s="1"/>
  <c r="O332" i="8" s="1"/>
  <c r="O331" i="8" s="1"/>
  <c r="I341" i="8"/>
  <c r="I340" i="8" s="1"/>
  <c r="I339" i="8" s="1"/>
  <c r="I338" i="8" s="1"/>
  <c r="I337" i="8" s="1"/>
  <c r="I336" i="8" s="1"/>
  <c r="I335" i="8" s="1"/>
  <c r="I334" i="8" s="1"/>
  <c r="I333" i="8" s="1"/>
  <c r="I332" i="8" s="1"/>
  <c r="I331" i="8" s="1"/>
  <c r="V341" i="8"/>
  <c r="V340" i="8" s="1"/>
  <c r="V339" i="8" s="1"/>
  <c r="V338" i="8" s="1"/>
  <c r="V337" i="8" s="1"/>
  <c r="V336" i="8" s="1"/>
  <c r="V335" i="8" s="1"/>
  <c r="V334" i="8" s="1"/>
  <c r="V333" i="8" s="1"/>
  <c r="V332" i="8" s="1"/>
  <c r="V331" i="8" s="1"/>
  <c r="AD341" i="8"/>
  <c r="AD340" i="8" s="1"/>
  <c r="AD339" i="8" s="1"/>
  <c r="AD338" i="8" s="1"/>
  <c r="AD337" i="8" s="1"/>
  <c r="AD336" i="8" s="1"/>
  <c r="AD335" i="8" s="1"/>
  <c r="AD334" i="8" s="1"/>
  <c r="AD333" i="8" s="1"/>
  <c r="AD332" i="8" s="1"/>
  <c r="AD331" i="8" s="1"/>
  <c r="K341" i="8"/>
  <c r="K340" i="8" s="1"/>
  <c r="K339" i="8" s="1"/>
  <c r="K338" i="8" s="1"/>
  <c r="K337" i="8" s="1"/>
  <c r="K336" i="8" s="1"/>
  <c r="K335" i="8" s="1"/>
  <c r="K334" i="8" s="1"/>
  <c r="K333" i="8" s="1"/>
  <c r="K332" i="8" s="1"/>
  <c r="K331" i="8" s="1"/>
  <c r="U341" i="8"/>
  <c r="U340" i="8" s="1"/>
  <c r="U339" i="8" s="1"/>
  <c r="U338" i="8" s="1"/>
  <c r="U337" i="8" s="1"/>
  <c r="U336" i="8" s="1"/>
  <c r="U335" i="8" s="1"/>
  <c r="U334" i="8" s="1"/>
  <c r="U333" i="8" s="1"/>
  <c r="U332" i="8" s="1"/>
  <c r="U331" i="8" s="1"/>
  <c r="AC341" i="8"/>
  <c r="AC340" i="8" s="1"/>
  <c r="AC339" i="8" s="1"/>
  <c r="AC338" i="8" s="1"/>
  <c r="AC337" i="8" s="1"/>
  <c r="AC336" i="8" s="1"/>
  <c r="AC335" i="8" s="1"/>
  <c r="AC334" i="8" s="1"/>
  <c r="AC333" i="8" s="1"/>
  <c r="AC332" i="8" s="1"/>
  <c r="AC331" i="8" s="1"/>
  <c r="Z341" i="8"/>
  <c r="Z340" i="8" s="1"/>
  <c r="Z339" i="8" s="1"/>
  <c r="Z338" i="8" s="1"/>
  <c r="Z337" i="8" s="1"/>
  <c r="Z336" i="8" s="1"/>
  <c r="Z335" i="8" s="1"/>
  <c r="Z334" i="8" s="1"/>
  <c r="Z333" i="8" s="1"/>
  <c r="Z332" i="8" s="1"/>
  <c r="Z331" i="8" s="1"/>
  <c r="W341" i="8"/>
  <c r="W340" i="8" s="1"/>
  <c r="W339" i="8" s="1"/>
  <c r="W338" i="8" s="1"/>
  <c r="W337" i="8" s="1"/>
  <c r="W336" i="8" s="1"/>
  <c r="W335" i="8" s="1"/>
  <c r="W334" i="8" s="1"/>
  <c r="W333" i="8" s="1"/>
  <c r="W332" i="8" s="1"/>
  <c r="W331" i="8" s="1"/>
  <c r="Y341" i="8"/>
  <c r="Y340" i="8" s="1"/>
  <c r="Y339" i="8" s="1"/>
  <c r="Y338" i="8" s="1"/>
  <c r="Y337" i="8" s="1"/>
  <c r="Y336" i="8" s="1"/>
  <c r="Y335" i="8" s="1"/>
  <c r="Y334" i="8" s="1"/>
  <c r="Y333" i="8" s="1"/>
  <c r="Y332" i="8" s="1"/>
  <c r="Y331" i="8" s="1"/>
  <c r="N341" i="8"/>
  <c r="N340" i="8" s="1"/>
  <c r="N339" i="8" s="1"/>
  <c r="N338" i="8" s="1"/>
  <c r="N337" i="8" s="1"/>
  <c r="N336" i="8" s="1"/>
  <c r="N335" i="8" s="1"/>
  <c r="N334" i="8" s="1"/>
  <c r="N333" i="8" s="1"/>
  <c r="N332" i="8" s="1"/>
  <c r="N331" i="8" s="1"/>
  <c r="X341" i="8"/>
  <c r="X340" i="8" s="1"/>
  <c r="X339" i="8" s="1"/>
  <c r="X338" i="8" s="1"/>
  <c r="X337" i="8" s="1"/>
  <c r="X336" i="8" s="1"/>
  <c r="X335" i="8" s="1"/>
  <c r="X334" i="8" s="1"/>
  <c r="X333" i="8" s="1"/>
  <c r="X332" i="8" s="1"/>
  <c r="X331" i="8" s="1"/>
  <c r="G341" i="8"/>
  <c r="G340" i="8" s="1"/>
  <c r="G339" i="8" s="1"/>
  <c r="G338" i="8" s="1"/>
  <c r="G337" i="8" s="1"/>
  <c r="G336" i="8" s="1"/>
  <c r="G335" i="8" s="1"/>
  <c r="G334" i="8" s="1"/>
  <c r="G333" i="8" s="1"/>
  <c r="G332" i="8" s="1"/>
  <c r="G331" i="8" s="1"/>
  <c r="S341" i="8"/>
  <c r="S340" i="8" s="1"/>
  <c r="S339" i="8" s="1"/>
  <c r="S338" i="8" s="1"/>
  <c r="S337" i="8" s="1"/>
  <c r="S336" i="8" s="1"/>
  <c r="S335" i="8" s="1"/>
  <c r="S334" i="8" s="1"/>
  <c r="S333" i="8" s="1"/>
  <c r="S332" i="8" s="1"/>
  <c r="S331" i="8" s="1"/>
  <c r="T341" i="8"/>
  <c r="T340" i="8" s="1"/>
  <c r="T339" i="8" s="1"/>
  <c r="T338" i="8" s="1"/>
  <c r="T337" i="8" s="1"/>
  <c r="T336" i="8" s="1"/>
  <c r="T335" i="8" s="1"/>
  <c r="T334" i="8" s="1"/>
  <c r="T333" i="8" s="1"/>
  <c r="T332" i="8" s="1"/>
  <c r="T331" i="8" s="1"/>
  <c r="AB341" i="8"/>
  <c r="AB340" i="8" s="1"/>
  <c r="AB339" i="8" s="1"/>
  <c r="AB338" i="8" s="1"/>
  <c r="AB337" i="8" s="1"/>
  <c r="AB336" i="8" s="1"/>
  <c r="AB335" i="8" s="1"/>
  <c r="AB334" i="8" s="1"/>
  <c r="AB333" i="8" s="1"/>
  <c r="AB332" i="8" s="1"/>
  <c r="AB331" i="8" s="1"/>
  <c r="J341" i="8"/>
  <c r="J340" i="8" s="1"/>
  <c r="J339" i="8" s="1"/>
  <c r="J338" i="8" s="1"/>
  <c r="J337" i="8" s="1"/>
  <c r="J336" i="8" s="1"/>
  <c r="J335" i="8" s="1"/>
  <c r="J334" i="8" s="1"/>
  <c r="J333" i="8" s="1"/>
  <c r="J332" i="8" s="1"/>
  <c r="J331" i="8" s="1"/>
  <c r="H341" i="8"/>
  <c r="H340" i="8" s="1"/>
  <c r="H339" i="8" s="1"/>
  <c r="H338" i="8" s="1"/>
  <c r="H337" i="8" s="1"/>
  <c r="H336" i="8" s="1"/>
  <c r="H335" i="8" s="1"/>
  <c r="H334" i="8" s="1"/>
  <c r="H333" i="8" s="1"/>
  <c r="H332" i="8" s="1"/>
  <c r="H331" i="8" s="1"/>
  <c r="M341" i="8"/>
  <c r="M340" i="8" s="1"/>
  <c r="M339" i="8" s="1"/>
  <c r="M338" i="8" s="1"/>
  <c r="M337" i="8" s="1"/>
  <c r="M336" i="8" s="1"/>
  <c r="M335" i="8" s="1"/>
  <c r="M334" i="8" s="1"/>
  <c r="M333" i="8" s="1"/>
  <c r="M332" i="8" s="1"/>
  <c r="M331" i="8" s="1"/>
  <c r="F341" i="8"/>
  <c r="F340" i="8" s="1"/>
  <c r="F339" i="8" s="1"/>
  <c r="F338" i="8" s="1"/>
  <c r="F337" i="8" s="1"/>
  <c r="F336" i="8" s="1"/>
  <c r="F335" i="8" s="1"/>
  <c r="F334" i="8" s="1"/>
  <c r="F333" i="8" s="1"/>
  <c r="F332" i="8" s="1"/>
  <c r="F331" i="8" s="1"/>
  <c r="K409" i="8"/>
  <c r="K408" i="8" s="1"/>
  <c r="K407" i="8" s="1"/>
  <c r="K406" i="8" s="1"/>
  <c r="N403" i="8"/>
  <c r="N402" i="8" s="1"/>
  <c r="N401" i="8" s="1"/>
  <c r="N395" i="8" s="1"/>
  <c r="N382" i="8" s="1"/>
  <c r="M277" i="8"/>
  <c r="F277" i="8"/>
  <c r="F273" i="8" s="1"/>
  <c r="F272" i="8" s="1"/>
  <c r="F264" i="8" s="1"/>
  <c r="Y277" i="8"/>
  <c r="G277" i="8"/>
  <c r="AA277" i="8"/>
  <c r="AA273" i="8" s="1"/>
  <c r="AA272" i="8" s="1"/>
  <c r="AA264" i="8" s="1"/>
  <c r="R277" i="8"/>
  <c r="T277" i="8"/>
  <c r="AF277" i="8"/>
  <c r="AF273" i="8" s="1"/>
  <c r="AF272" i="8" s="1"/>
  <c r="AF264" i="8" s="1"/>
  <c r="U277" i="8"/>
  <c r="U273" i="8" s="1"/>
  <c r="U272" i="8" s="1"/>
  <c r="U264" i="8" s="1"/>
  <c r="AM277" i="8"/>
  <c r="AM273" i="8" s="1"/>
  <c r="AM272" i="8" s="1"/>
  <c r="AM264" i="8" s="1"/>
  <c r="O277" i="8"/>
  <c r="O273" i="8" s="1"/>
  <c r="O272" i="8" s="1"/>
  <c r="O264" i="8" s="1"/>
  <c r="AO277" i="8"/>
  <c r="AO273" i="8" s="1"/>
  <c r="AO272" i="8" s="1"/>
  <c r="AO264" i="8" s="1"/>
  <c r="L277" i="8"/>
  <c r="L273" i="8" s="1"/>
  <c r="L272" i="8" s="1"/>
  <c r="L264" i="8" s="1"/>
  <c r="AI277" i="8"/>
  <c r="AI273" i="8" s="1"/>
  <c r="AI272" i="8" s="1"/>
  <c r="AI264" i="8" s="1"/>
  <c r="K277" i="8"/>
  <c r="AN277" i="8"/>
  <c r="AN273" i="8" s="1"/>
  <c r="AN272" i="8" s="1"/>
  <c r="AN264" i="8" s="1"/>
  <c r="AJ277" i="8"/>
  <c r="AJ273" i="8" s="1"/>
  <c r="AJ272" i="8" s="1"/>
  <c r="AJ264" i="8" s="1"/>
  <c r="AC277" i="8"/>
  <c r="P277" i="8"/>
  <c r="P273" i="8" s="1"/>
  <c r="P272" i="8" s="1"/>
  <c r="P264" i="8" s="1"/>
  <c r="J277" i="8"/>
  <c r="S277" i="8"/>
  <c r="S273" i="8" s="1"/>
  <c r="S272" i="8" s="1"/>
  <c r="S264" i="8" s="1"/>
  <c r="AG277" i="8"/>
  <c r="AG273" i="8" s="1"/>
  <c r="AG272" i="8" s="1"/>
  <c r="AG264" i="8" s="1"/>
  <c r="AA403" i="8"/>
  <c r="AA402" i="8" s="1"/>
  <c r="AA401" i="8" s="1"/>
  <c r="AA395" i="8" s="1"/>
  <c r="AA382" i="8" s="1"/>
  <c r="O409" i="8"/>
  <c r="O408" i="8" s="1"/>
  <c r="O407" i="8" s="1"/>
  <c r="O406" i="8" s="1"/>
  <c r="Y91" i="8"/>
  <c r="Y10" i="8" s="1"/>
  <c r="Z91" i="8"/>
  <c r="G91" i="8"/>
  <c r="J380" i="8"/>
  <c r="P91" i="8"/>
  <c r="P10" i="8" s="1"/>
  <c r="J91" i="8"/>
  <c r="AK91" i="8"/>
  <c r="AA91" i="8"/>
  <c r="AA10" i="8" s="1"/>
  <c r="Q91" i="8"/>
  <c r="X91" i="8"/>
  <c r="X10" i="8" s="1"/>
  <c r="R91" i="8"/>
  <c r="S91" i="8"/>
  <c r="AO91" i="8"/>
  <c r="AE91" i="8"/>
  <c r="AE10" i="8" s="1"/>
  <c r="U91" i="8"/>
  <c r="K91" i="8"/>
  <c r="AL91" i="8"/>
  <c r="AL10" i="8" s="1"/>
  <c r="H91" i="8"/>
  <c r="H10" i="8" s="1"/>
  <c r="AM91" i="8"/>
  <c r="AN91" i="8"/>
  <c r="AD91" i="8"/>
  <c r="AD10" i="8" s="1"/>
  <c r="O91" i="8"/>
  <c r="O10" i="8" s="1"/>
  <c r="AP91" i="8"/>
  <c r="AP10" i="8" s="1"/>
  <c r="AF91" i="8"/>
  <c r="AF10" i="8" s="1"/>
  <c r="V91" i="8"/>
  <c r="AB91" i="8"/>
  <c r="AB10" i="8" s="1"/>
  <c r="W91" i="8"/>
  <c r="T91" i="8"/>
  <c r="N91" i="8"/>
  <c r="AC91" i="8"/>
  <c r="I91" i="8"/>
  <c r="AJ91" i="8"/>
  <c r="AJ10" i="8" s="1"/>
  <c r="L91" i="8"/>
  <c r="L10" i="8" s="1"/>
  <c r="F91" i="8"/>
  <c r="F10" i="8" s="1"/>
  <c r="AG91" i="8"/>
  <c r="AH91" i="8"/>
  <c r="M91" i="8"/>
  <c r="AI91" i="8"/>
  <c r="AI10" i="8" s="1"/>
  <c r="Q64" i="8"/>
  <c r="E135" i="8"/>
  <c r="E134" i="8" s="1"/>
  <c r="AP403" i="8"/>
  <c r="AP402" i="8" s="1"/>
  <c r="AP401" i="8" s="1"/>
  <c r="AP395" i="8" s="1"/>
  <c r="AP382" i="8" s="1"/>
  <c r="R64" i="8"/>
  <c r="R10" i="8" s="1"/>
  <c r="V64" i="8"/>
  <c r="AG64" i="8"/>
  <c r="AG10" i="8" s="1"/>
  <c r="I64" i="8"/>
  <c r="I10" i="8" s="1"/>
  <c r="M64" i="8"/>
  <c r="M10" i="8" s="1"/>
  <c r="J64" i="8"/>
  <c r="AO64" i="8"/>
  <c r="AC64" i="8"/>
  <c r="Z64" i="8"/>
  <c r="Z10" i="8" s="1"/>
  <c r="U64" i="8"/>
  <c r="U10" i="8" s="1"/>
  <c r="G403" i="8"/>
  <c r="G402" i="8" s="1"/>
  <c r="G401" i="8" s="1"/>
  <c r="G395" i="8" s="1"/>
  <c r="G382" i="8" s="1"/>
  <c r="AL409" i="8"/>
  <c r="AL408" i="8" s="1"/>
  <c r="AL407" i="8" s="1"/>
  <c r="AL406" i="8" s="1"/>
  <c r="R380" i="8"/>
  <c r="J409" i="8"/>
  <c r="J408" i="8" s="1"/>
  <c r="J407" i="8" s="1"/>
  <c r="J406" i="8" s="1"/>
  <c r="AL368" i="8"/>
  <c r="AL365" i="8" s="1"/>
  <c r="AL364" i="8" s="1"/>
  <c r="AL363" i="8" s="1"/>
  <c r="F409" i="8"/>
  <c r="F408" i="8" s="1"/>
  <c r="F407" i="8" s="1"/>
  <c r="F406" i="8" s="1"/>
  <c r="F403" i="8"/>
  <c r="F402" i="8" s="1"/>
  <c r="F401" i="8" s="1"/>
  <c r="F395" i="8" s="1"/>
  <c r="F382" i="8" s="1"/>
  <c r="V409" i="8"/>
  <c r="V408" i="8" s="1"/>
  <c r="V407" i="8" s="1"/>
  <c r="V406" i="8" s="1"/>
  <c r="V403" i="8"/>
  <c r="V402" i="8" s="1"/>
  <c r="V401" i="8" s="1"/>
  <c r="V395" i="8" s="1"/>
  <c r="V382" i="8" s="1"/>
  <c r="E202" i="8"/>
  <c r="AR202" i="8" s="1"/>
  <c r="E217" i="8"/>
  <c r="E194" i="8"/>
  <c r="AQ200" i="8"/>
  <c r="AQ187" i="8"/>
  <c r="AR187" i="8" s="1"/>
  <c r="AQ11" i="8"/>
  <c r="AR11" i="8" s="1"/>
  <c r="AQ291" i="8"/>
  <c r="AR291" i="8" s="1"/>
  <c r="AQ329" i="8"/>
  <c r="AR329" i="8" s="1"/>
  <c r="AJ368" i="8"/>
  <c r="AJ365" i="8" s="1"/>
  <c r="AJ364" i="8" s="1"/>
  <c r="AJ363" i="8" s="1"/>
  <c r="AQ31" i="8"/>
  <c r="AQ74" i="8"/>
  <c r="AR74" i="8" s="1"/>
  <c r="AQ382" i="8"/>
  <c r="AQ85" i="8"/>
  <c r="AR85" i="8" s="1"/>
  <c r="AQ407" i="8"/>
  <c r="AR407" i="8" s="1"/>
  <c r="AQ265" i="8"/>
  <c r="AQ92" i="8"/>
  <c r="AR92" i="8" s="1"/>
  <c r="E346" i="8"/>
  <c r="AR346" i="8" s="1"/>
  <c r="AQ134" i="8"/>
  <c r="AR134" i="8" s="1"/>
  <c r="E16" i="8"/>
  <c r="AN368" i="8"/>
  <c r="AN365" i="8" s="1"/>
  <c r="AN364" i="8" s="1"/>
  <c r="AN363" i="8" s="1"/>
  <c r="AH368" i="8"/>
  <c r="AH365" i="8" s="1"/>
  <c r="AH364" i="8" s="1"/>
  <c r="AH363" i="8" s="1"/>
  <c r="AQ66" i="8"/>
  <c r="AR66" i="8" s="1"/>
  <c r="AQ467" i="8"/>
  <c r="AR467" i="8" s="1"/>
  <c r="E164" i="8"/>
  <c r="AR164" i="8" s="1"/>
  <c r="AF368" i="8"/>
  <c r="AF365" i="8" s="1"/>
  <c r="AF364" i="8" s="1"/>
  <c r="AF363" i="8" s="1"/>
  <c r="R211" i="3"/>
  <c r="R210" i="3" s="1"/>
  <c r="R209" i="3" s="1"/>
  <c r="AF369" i="3"/>
  <c r="AF363" i="3" s="1"/>
  <c r="AF318" i="3" s="1"/>
  <c r="AF317" i="3" s="1"/>
  <c r="J184" i="3"/>
  <c r="J183" i="3" s="1"/>
  <c r="Q184" i="3"/>
  <c r="Q183" i="3" s="1"/>
  <c r="Q93" i="3" s="1"/>
  <c r="P369" i="3"/>
  <c r="P363" i="3" s="1"/>
  <c r="P318" i="3" s="1"/>
  <c r="P317" i="3" s="1"/>
  <c r="AA513" i="3"/>
  <c r="T513" i="3"/>
  <c r="AH211" i="3"/>
  <c r="AH210" i="3" s="1"/>
  <c r="AH209" i="3" s="1"/>
  <c r="I49" i="3"/>
  <c r="I48" i="3" s="1"/>
  <c r="I37" i="3" s="1"/>
  <c r="I36" i="3" s="1"/>
  <c r="Q283" i="3"/>
  <c r="Q282" i="3" s="1"/>
  <c r="Q281" i="3" s="1"/>
  <c r="AB184" i="3"/>
  <c r="AB183" i="3" s="1"/>
  <c r="AC283" i="3"/>
  <c r="AC282" i="3" s="1"/>
  <c r="AC281" i="3" s="1"/>
  <c r="O513" i="3"/>
  <c r="AE513" i="3"/>
  <c r="AH283" i="3"/>
  <c r="AH282" i="3" s="1"/>
  <c r="AH281" i="3" s="1"/>
  <c r="AH233" i="3"/>
  <c r="AH232" i="3" s="1"/>
  <c r="AA221" i="3"/>
  <c r="AA211" i="3" s="1"/>
  <c r="AA210" i="3" s="1"/>
  <c r="AA209" i="3" s="1"/>
  <c r="L369" i="3"/>
  <c r="S283" i="3"/>
  <c r="S282" i="3" s="1"/>
  <c r="S281" i="3" s="1"/>
  <c r="H184" i="3"/>
  <c r="H183" i="3" s="1"/>
  <c r="AD184" i="3"/>
  <c r="AD183" i="3" s="1"/>
  <c r="AD93" i="3" s="1"/>
  <c r="O184" i="3"/>
  <c r="O183" i="3" s="1"/>
  <c r="I283" i="3"/>
  <c r="I282" i="3" s="1"/>
  <c r="I281" i="3" s="1"/>
  <c r="N513" i="3"/>
  <c r="AD513" i="3"/>
  <c r="M409" i="3"/>
  <c r="K513" i="3"/>
  <c r="T370" i="3"/>
  <c r="T369" i="3" s="1"/>
  <c r="T363" i="3" s="1"/>
  <c r="T318" i="3" s="1"/>
  <c r="T317" i="3" s="1"/>
  <c r="Z369" i="3"/>
  <c r="Z363" i="3" s="1"/>
  <c r="Z318" i="3" s="1"/>
  <c r="Z317" i="3" s="1"/>
  <c r="AA283" i="3"/>
  <c r="AA282" i="3" s="1"/>
  <c r="AA281" i="3" s="1"/>
  <c r="K283" i="3"/>
  <c r="K282" i="3" s="1"/>
  <c r="K281" i="3" s="1"/>
  <c r="F98" i="4"/>
  <c r="F51" i="4"/>
  <c r="F26" i="4"/>
  <c r="AG14" i="3"/>
  <c r="AG22" i="3"/>
  <c r="AG30" i="3"/>
  <c r="Q37" i="3"/>
  <c r="Q36" i="3" s="1"/>
  <c r="U37" i="3"/>
  <c r="U36" i="3" s="1"/>
  <c r="AG38" i="3"/>
  <c r="M37" i="3"/>
  <c r="M36" i="3" s="1"/>
  <c r="Y49" i="3"/>
  <c r="Y48" i="3" s="1"/>
  <c r="Y37" i="3" s="1"/>
  <c r="Y36" i="3" s="1"/>
  <c r="N49" i="3"/>
  <c r="N48" i="3" s="1"/>
  <c r="N37" i="3" s="1"/>
  <c r="N36" i="3" s="1"/>
  <c r="AD49" i="3"/>
  <c r="AD48" i="3" s="1"/>
  <c r="AD37" i="3" s="1"/>
  <c r="AD36" i="3" s="1"/>
  <c r="T49" i="3"/>
  <c r="T48" i="3" s="1"/>
  <c r="T37" i="3" s="1"/>
  <c r="T36" i="3" s="1"/>
  <c r="AC49" i="3"/>
  <c r="AC48" i="3" s="1"/>
  <c r="AC37" i="3" s="1"/>
  <c r="AC36" i="3" s="1"/>
  <c r="AG49" i="3"/>
  <c r="AG48" i="3" s="1"/>
  <c r="H37" i="3"/>
  <c r="H36" i="3" s="1"/>
  <c r="X37" i="3"/>
  <c r="X36" i="3" s="1"/>
  <c r="P37" i="3"/>
  <c r="P36" i="3" s="1"/>
  <c r="AE37" i="3"/>
  <c r="AE36" i="3" s="1"/>
  <c r="AF37" i="3"/>
  <c r="AF36" i="3" s="1"/>
  <c r="Z37" i="3"/>
  <c r="Z36" i="3" s="1"/>
  <c r="J37" i="3"/>
  <c r="J36" i="3" s="1"/>
  <c r="AG75" i="3"/>
  <c r="AG85" i="3"/>
  <c r="AG100" i="3"/>
  <c r="AG94" i="3" s="1"/>
  <c r="AG120" i="3"/>
  <c r="Z93" i="3"/>
  <c r="AG148" i="3"/>
  <c r="J93" i="3"/>
  <c r="R93" i="3"/>
  <c r="AG158" i="3"/>
  <c r="AA93" i="3"/>
  <c r="Y93" i="3"/>
  <c r="S93" i="3"/>
  <c r="O157" i="3"/>
  <c r="AE157" i="3"/>
  <c r="AE93" i="3" s="1"/>
  <c r="I93" i="3"/>
  <c r="AG185" i="3"/>
  <c r="AG184" i="3" s="1"/>
  <c r="AG183" i="3" s="1"/>
  <c r="X93" i="3"/>
  <c r="AF93" i="3"/>
  <c r="H211" i="3"/>
  <c r="H210" i="3" s="1"/>
  <c r="H209" i="3" s="1"/>
  <c r="X211" i="3"/>
  <c r="X210" i="3" s="1"/>
  <c r="X209" i="3" s="1"/>
  <c r="V211" i="3"/>
  <c r="V210" i="3" s="1"/>
  <c r="V209" i="3" s="1"/>
  <c r="H233" i="3"/>
  <c r="H232" i="3" s="1"/>
  <c r="N211" i="3"/>
  <c r="N210" i="3" s="1"/>
  <c r="N209" i="3" s="1"/>
  <c r="AD211" i="3"/>
  <c r="AD210" i="3" s="1"/>
  <c r="AD209" i="3" s="1"/>
  <c r="AG211" i="3"/>
  <c r="AG210" i="3" s="1"/>
  <c r="Q211" i="3"/>
  <c r="Q210" i="3" s="1"/>
  <c r="Q209" i="3" s="1"/>
  <c r="M233" i="3"/>
  <c r="Y233" i="3"/>
  <c r="Y232" i="3" s="1"/>
  <c r="X233" i="3"/>
  <c r="X232" i="3" s="1"/>
  <c r="AA233" i="3"/>
  <c r="AA232" i="3" s="1"/>
  <c r="AB233" i="3"/>
  <c r="AB232" i="3" s="1"/>
  <c r="AC233" i="3"/>
  <c r="V233" i="3"/>
  <c r="V232" i="3" s="1"/>
  <c r="I233" i="3"/>
  <c r="I232" i="3" s="1"/>
  <c r="R233" i="3"/>
  <c r="R232" i="3" s="1"/>
  <c r="AG239" i="3"/>
  <c r="U233" i="3"/>
  <c r="U232" i="3" s="1"/>
  <c r="Q249" i="3"/>
  <c r="Q233" i="3" s="1"/>
  <c r="Q232" i="3" s="1"/>
  <c r="AG249" i="3"/>
  <c r="AG270" i="3"/>
  <c r="AG275" i="3"/>
  <c r="AG283" i="3"/>
  <c r="AG282" i="3" s="1"/>
  <c r="O283" i="3"/>
  <c r="O282" i="3" s="1"/>
  <c r="O281" i="3" s="1"/>
  <c r="AE283" i="3"/>
  <c r="AE282" i="3" s="1"/>
  <c r="AE281" i="3" s="1"/>
  <c r="Y283" i="3"/>
  <c r="Y282" i="3" s="1"/>
  <c r="Y281" i="3" s="1"/>
  <c r="V283" i="3"/>
  <c r="V282" i="3" s="1"/>
  <c r="V281" i="3" s="1"/>
  <c r="R283" i="3"/>
  <c r="R282" i="3" s="1"/>
  <c r="R281" i="3" s="1"/>
  <c r="H283" i="3"/>
  <c r="H282" i="3" s="1"/>
  <c r="H281" i="3" s="1"/>
  <c r="X283" i="3"/>
  <c r="X282" i="3" s="1"/>
  <c r="X281" i="3" s="1"/>
  <c r="J283" i="3"/>
  <c r="J282" i="3" s="1"/>
  <c r="J281" i="3" s="1"/>
  <c r="P283" i="3"/>
  <c r="P282" i="3" s="1"/>
  <c r="P281" i="3" s="1"/>
  <c r="AF283" i="3"/>
  <c r="AF282" i="3" s="1"/>
  <c r="AF281" i="3" s="1"/>
  <c r="Z283" i="3"/>
  <c r="Z282" i="3" s="1"/>
  <c r="Z281" i="3" s="1"/>
  <c r="AG330" i="3"/>
  <c r="AG359" i="3"/>
  <c r="AG369" i="3"/>
  <c r="AG363" i="3" s="1"/>
  <c r="H369" i="3"/>
  <c r="H363" i="3" s="1"/>
  <c r="H318" i="3" s="1"/>
  <c r="H317" i="3" s="1"/>
  <c r="N369" i="3"/>
  <c r="N363" i="3" s="1"/>
  <c r="N318" i="3" s="1"/>
  <c r="N317" i="3" s="1"/>
  <c r="AD369" i="3"/>
  <c r="AB363" i="3"/>
  <c r="AB318" i="3" s="1"/>
  <c r="AB317" i="3" s="1"/>
  <c r="U369" i="3"/>
  <c r="U363" i="3" s="1"/>
  <c r="U318" i="3" s="1"/>
  <c r="U317" i="3" s="1"/>
  <c r="X363" i="3"/>
  <c r="X318" i="3" s="1"/>
  <c r="X317" i="3" s="1"/>
  <c r="V369" i="3"/>
  <c r="V363" i="3" s="1"/>
  <c r="V318" i="3" s="1"/>
  <c r="V317" i="3" s="1"/>
  <c r="R369" i="3"/>
  <c r="R363" i="3" s="1"/>
  <c r="R318" i="3" s="1"/>
  <c r="R317" i="3" s="1"/>
  <c r="O369" i="3"/>
  <c r="O363" i="3" s="1"/>
  <c r="O318" i="3" s="1"/>
  <c r="O317" i="3" s="1"/>
  <c r="AE369" i="3"/>
  <c r="AE363" i="3" s="1"/>
  <c r="AE318" i="3" s="1"/>
  <c r="AE317" i="3" s="1"/>
  <c r="AD363" i="3"/>
  <c r="AD318" i="3" s="1"/>
  <c r="AD317" i="3" s="1"/>
  <c r="W369" i="3"/>
  <c r="W363" i="3" s="1"/>
  <c r="W318" i="3" s="1"/>
  <c r="Q363" i="3"/>
  <c r="Q318" i="3" s="1"/>
  <c r="Q317" i="3" s="1"/>
  <c r="I363" i="3"/>
  <c r="I318" i="3" s="1"/>
  <c r="L363" i="3"/>
  <c r="L318" i="3" s="1"/>
  <c r="L317" i="3" s="1"/>
  <c r="W409" i="3"/>
  <c r="AG411" i="3"/>
  <c r="AG420" i="3"/>
  <c r="AG433" i="3"/>
  <c r="Y409" i="3"/>
  <c r="AG452" i="3"/>
  <c r="AG471" i="3"/>
  <c r="AG478" i="3"/>
  <c r="AG490" i="3"/>
  <c r="AG495" i="3"/>
  <c r="E153" i="1"/>
  <c r="E68" i="1"/>
  <c r="E12" i="1"/>
  <c r="AG542" i="3"/>
  <c r="AG547" i="3"/>
  <c r="AC513" i="3"/>
  <c r="E27" i="1"/>
  <c r="E38" i="1"/>
  <c r="E63" i="1"/>
  <c r="E80" i="1"/>
  <c r="E89" i="1"/>
  <c r="E99" i="1"/>
  <c r="E98" i="1" s="1"/>
  <c r="E109" i="1"/>
  <c r="E108" i="1" s="1"/>
  <c r="E120" i="1"/>
  <c r="E119" i="1" s="1"/>
  <c r="E165" i="1"/>
  <c r="E180" i="1"/>
  <c r="E237" i="1"/>
  <c r="E241" i="1"/>
  <c r="E250" i="1"/>
  <c r="E277" i="1"/>
  <c r="E276" i="1" s="1"/>
  <c r="E311" i="1"/>
  <c r="E315" i="1"/>
  <c r="AH369" i="3"/>
  <c r="AH363" i="3" s="1"/>
  <c r="AH318" i="3" s="1"/>
  <c r="AH317" i="3" s="1"/>
  <c r="K93" i="3"/>
  <c r="K49" i="3"/>
  <c r="K48" i="3" s="1"/>
  <c r="K37" i="3" s="1"/>
  <c r="K36" i="3" s="1"/>
  <c r="AA49" i="3"/>
  <c r="AA48" i="3" s="1"/>
  <c r="AA37" i="3" s="1"/>
  <c r="AA36" i="3" s="1"/>
  <c r="R37" i="3"/>
  <c r="R36" i="3" s="1"/>
  <c r="L37" i="3"/>
  <c r="L36" i="3" s="1"/>
  <c r="AB37" i="3"/>
  <c r="AB36" i="3" s="1"/>
  <c r="W93" i="3"/>
  <c r="V93" i="3"/>
  <c r="U93" i="3"/>
  <c r="T93" i="3"/>
  <c r="U211" i="3"/>
  <c r="U210" i="3" s="1"/>
  <c r="U209" i="3" s="1"/>
  <c r="I211" i="3"/>
  <c r="I210" i="3" s="1"/>
  <c r="I209" i="3" s="1"/>
  <c r="K211" i="3"/>
  <c r="K210" i="3" s="1"/>
  <c r="K209" i="3" s="1"/>
  <c r="M283" i="3"/>
  <c r="M282" i="3" s="1"/>
  <c r="M281" i="3" s="1"/>
  <c r="P233" i="3"/>
  <c r="P232" i="3" s="1"/>
  <c r="AF233" i="3"/>
  <c r="AF232" i="3" s="1"/>
  <c r="T283" i="3"/>
  <c r="T282" i="3" s="1"/>
  <c r="T281" i="3" s="1"/>
  <c r="O233" i="3"/>
  <c r="O232" i="3" s="1"/>
  <c r="AE233" i="3"/>
  <c r="AE232" i="3" s="1"/>
  <c r="N233" i="3"/>
  <c r="N232" i="3" s="1"/>
  <c r="AD233" i="3"/>
  <c r="AD232" i="3" s="1"/>
  <c r="M369" i="3"/>
  <c r="M363" i="3" s="1"/>
  <c r="M318" i="3" s="1"/>
  <c r="AC369" i="3"/>
  <c r="AC363" i="3" s="1"/>
  <c r="AC318" i="3" s="1"/>
  <c r="AC317" i="3" s="1"/>
  <c r="J369" i="3"/>
  <c r="J363" i="3" s="1"/>
  <c r="J318" i="3" s="1"/>
  <c r="J317" i="3" s="1"/>
  <c r="AB513" i="3"/>
  <c r="U513" i="3"/>
  <c r="M513" i="3"/>
  <c r="M93" i="3"/>
  <c r="L93" i="3"/>
  <c r="M211" i="3"/>
  <c r="M210" i="3" s="1"/>
  <c r="M209" i="3" s="1"/>
  <c r="W211" i="3"/>
  <c r="W210" i="3" s="1"/>
  <c r="W209" i="3" s="1"/>
  <c r="J233" i="3"/>
  <c r="J232" i="3" s="1"/>
  <c r="Z233" i="3"/>
  <c r="Z232" i="3" s="1"/>
  <c r="O37" i="3"/>
  <c r="O36" i="3" s="1"/>
  <c r="S49" i="3"/>
  <c r="S48" i="3" s="1"/>
  <c r="S37" i="3" s="1"/>
  <c r="S36" i="3" s="1"/>
  <c r="W37" i="3"/>
  <c r="W36" i="3" s="1"/>
  <c r="P93" i="3"/>
  <c r="N93" i="3"/>
  <c r="M232" i="3"/>
  <c r="AC232" i="3"/>
  <c r="Y211" i="3"/>
  <c r="Y210" i="3" s="1"/>
  <c r="Y209" i="3" s="1"/>
  <c r="S211" i="3"/>
  <c r="S210" i="3" s="1"/>
  <c r="S209" i="3" s="1"/>
  <c r="L283" i="3"/>
  <c r="L282" i="3" s="1"/>
  <c r="L281" i="3" s="1"/>
  <c r="AB283" i="3"/>
  <c r="AB282" i="3" s="1"/>
  <c r="AB281" i="3" s="1"/>
  <c r="K369" i="3"/>
  <c r="K363" i="3" s="1"/>
  <c r="K318" i="3" s="1"/>
  <c r="K317" i="3" s="1"/>
  <c r="AA369" i="3"/>
  <c r="AA363" i="3" s="1"/>
  <c r="AA318" i="3" s="1"/>
  <c r="H93" i="3"/>
  <c r="AC93" i="3"/>
  <c r="AB93" i="3"/>
  <c r="AC211" i="3"/>
  <c r="AC210" i="3" s="1"/>
  <c r="AC209" i="3" s="1"/>
  <c r="O211" i="3"/>
  <c r="O210" i="3" s="1"/>
  <c r="O209" i="3" s="1"/>
  <c r="AE211" i="3"/>
  <c r="AE210" i="3" s="1"/>
  <c r="AE209" i="3" s="1"/>
  <c r="AQ25" i="8" l="1"/>
  <c r="AR25" i="8" s="1"/>
  <c r="AR31" i="8"/>
  <c r="AQ250" i="8"/>
  <c r="AR250" i="8" s="1"/>
  <c r="AR251" i="8"/>
  <c r="AQ249" i="8"/>
  <c r="AR249" i="8" s="1"/>
  <c r="AQ503" i="8"/>
  <c r="AR504" i="8"/>
  <c r="W317" i="3"/>
  <c r="I317" i="3"/>
  <c r="E10" i="8"/>
  <c r="AQ264" i="8"/>
  <c r="AR264" i="8" s="1"/>
  <c r="AR265" i="8"/>
  <c r="J10" i="8"/>
  <c r="V10" i="8"/>
  <c r="Q10" i="8"/>
  <c r="AQ194" i="8"/>
  <c r="AR194" i="8" s="1"/>
  <c r="AR195" i="8"/>
  <c r="AR217" i="8"/>
  <c r="AC10" i="8"/>
  <c r="AA317" i="3"/>
  <c r="AQ381" i="8"/>
  <c r="AR381" i="8" s="1"/>
  <c r="AR382" i="8"/>
  <c r="AQ177" i="8"/>
  <c r="AO10" i="8"/>
  <c r="AR16" i="8"/>
  <c r="Q403" i="8"/>
  <c r="Q402" i="8" s="1"/>
  <c r="Q401" i="8" s="1"/>
  <c r="Q395" i="8" s="1"/>
  <c r="Q382" i="8" s="1"/>
  <c r="Q381" i="8" s="1"/>
  <c r="Q380" i="8" s="1"/>
  <c r="Q409" i="8"/>
  <c r="Q408" i="8" s="1"/>
  <c r="Q407" i="8" s="1"/>
  <c r="Q406" i="8" s="1"/>
  <c r="I409" i="8"/>
  <c r="I408" i="8" s="1"/>
  <c r="I407" i="8" s="1"/>
  <c r="I406" i="8" s="1"/>
  <c r="AD403" i="8"/>
  <c r="AD402" i="8" s="1"/>
  <c r="AD401" i="8" s="1"/>
  <c r="AD395" i="8" s="1"/>
  <c r="AD382" i="8" s="1"/>
  <c r="AD381" i="8" s="1"/>
  <c r="AD380" i="8" s="1"/>
  <c r="Z403" i="8"/>
  <c r="Z402" i="8" s="1"/>
  <c r="Z401" i="8" s="1"/>
  <c r="Z395" i="8" s="1"/>
  <c r="Z382" i="8" s="1"/>
  <c r="Z381" i="8" s="1"/>
  <c r="Z380" i="8" s="1"/>
  <c r="AN403" i="8"/>
  <c r="AN402" i="8" s="1"/>
  <c r="AN401" i="8" s="1"/>
  <c r="AN395" i="8" s="1"/>
  <c r="AN382" i="8" s="1"/>
  <c r="AN381" i="8" s="1"/>
  <c r="AN380" i="8" s="1"/>
  <c r="AN379" i="8" s="1"/>
  <c r="AN378" i="8" s="1"/>
  <c r="AN377" i="8" s="1"/>
  <c r="AN376" i="8" s="1"/>
  <c r="AN409" i="8"/>
  <c r="AN408" i="8" s="1"/>
  <c r="AN407" i="8" s="1"/>
  <c r="AN406" i="8" s="1"/>
  <c r="AE403" i="8"/>
  <c r="AE402" i="8" s="1"/>
  <c r="AE401" i="8" s="1"/>
  <c r="AE395" i="8" s="1"/>
  <c r="AE382" i="8" s="1"/>
  <c r="AE381" i="8" s="1"/>
  <c r="AE380" i="8" s="1"/>
  <c r="AE409" i="8"/>
  <c r="AE408" i="8" s="1"/>
  <c r="AE407" i="8" s="1"/>
  <c r="AE406" i="8" s="1"/>
  <c r="AM409" i="8"/>
  <c r="AM408" i="8" s="1"/>
  <c r="AM407" i="8" s="1"/>
  <c r="AM406" i="8" s="1"/>
  <c r="AM403" i="8"/>
  <c r="AM402" i="8" s="1"/>
  <c r="AM401" i="8" s="1"/>
  <c r="AM395" i="8" s="1"/>
  <c r="AM382" i="8" s="1"/>
  <c r="AM381" i="8" s="1"/>
  <c r="AM380" i="8" s="1"/>
  <c r="AM379" i="8" s="1"/>
  <c r="AM378" i="8" s="1"/>
  <c r="AM377" i="8" s="1"/>
  <c r="AM376" i="8" s="1"/>
  <c r="W409" i="8"/>
  <c r="W408" i="8" s="1"/>
  <c r="W407" i="8" s="1"/>
  <c r="W406" i="8" s="1"/>
  <c r="W403" i="8"/>
  <c r="W402" i="8" s="1"/>
  <c r="W401" i="8" s="1"/>
  <c r="W395" i="8" s="1"/>
  <c r="W382" i="8" s="1"/>
  <c r="W381" i="8" s="1"/>
  <c r="W380" i="8" s="1"/>
  <c r="AJ409" i="8"/>
  <c r="AJ408" i="8" s="1"/>
  <c r="AJ407" i="8" s="1"/>
  <c r="AJ406" i="8" s="1"/>
  <c r="AJ403" i="8"/>
  <c r="AJ402" i="8" s="1"/>
  <c r="AJ401" i="8" s="1"/>
  <c r="AJ395" i="8" s="1"/>
  <c r="AJ382" i="8" s="1"/>
  <c r="AJ381" i="8" s="1"/>
  <c r="AJ380" i="8" s="1"/>
  <c r="AJ379" i="8" s="1"/>
  <c r="AJ378" i="8" s="1"/>
  <c r="AJ377" i="8" s="1"/>
  <c r="AJ376" i="8" s="1"/>
  <c r="U409" i="8"/>
  <c r="U408" i="8" s="1"/>
  <c r="U407" i="8" s="1"/>
  <c r="U406" i="8" s="1"/>
  <c r="U403" i="8"/>
  <c r="U402" i="8" s="1"/>
  <c r="U401" i="8" s="1"/>
  <c r="U395" i="8" s="1"/>
  <c r="U382" i="8" s="1"/>
  <c r="S403" i="8"/>
  <c r="S402" i="8" s="1"/>
  <c r="S401" i="8" s="1"/>
  <c r="S395" i="8" s="1"/>
  <c r="S382" i="8" s="1"/>
  <c r="S381" i="8" s="1"/>
  <c r="S380" i="8" s="1"/>
  <c r="S409" i="8"/>
  <c r="S408" i="8" s="1"/>
  <c r="S407" i="8" s="1"/>
  <c r="S406" i="8" s="1"/>
  <c r="AC403" i="8"/>
  <c r="AC402" i="8" s="1"/>
  <c r="AC401" i="8" s="1"/>
  <c r="AC395" i="8" s="1"/>
  <c r="AC382" i="8" s="1"/>
  <c r="AC381" i="8" s="1"/>
  <c r="AC380" i="8" s="1"/>
  <c r="AC409" i="8"/>
  <c r="AC408" i="8" s="1"/>
  <c r="AC407" i="8" s="1"/>
  <c r="AC406" i="8" s="1"/>
  <c r="AG403" i="8"/>
  <c r="AG402" i="8" s="1"/>
  <c r="AG401" i="8" s="1"/>
  <c r="AG395" i="8" s="1"/>
  <c r="AG382" i="8" s="1"/>
  <c r="AG409" i="8"/>
  <c r="AG408" i="8" s="1"/>
  <c r="AG407" i="8" s="1"/>
  <c r="AG406" i="8" s="1"/>
  <c r="M403" i="8"/>
  <c r="M402" i="8" s="1"/>
  <c r="M401" i="8" s="1"/>
  <c r="M395" i="8" s="1"/>
  <c r="M382" i="8" s="1"/>
  <c r="M381" i="8" s="1"/>
  <c r="M380" i="8" s="1"/>
  <c r="M409" i="8"/>
  <c r="M408" i="8" s="1"/>
  <c r="M407" i="8" s="1"/>
  <c r="M406" i="8" s="1"/>
  <c r="H403" i="8"/>
  <c r="H402" i="8" s="1"/>
  <c r="H401" i="8" s="1"/>
  <c r="H395" i="8" s="1"/>
  <c r="H382" i="8" s="1"/>
  <c r="H381" i="8" s="1"/>
  <c r="H380" i="8" s="1"/>
  <c r="H409" i="8"/>
  <c r="H408" i="8" s="1"/>
  <c r="H407" i="8" s="1"/>
  <c r="H406" i="8" s="1"/>
  <c r="X409" i="8"/>
  <c r="X408" i="8" s="1"/>
  <c r="X407" i="8" s="1"/>
  <c r="X406" i="8" s="1"/>
  <c r="X403" i="8"/>
  <c r="X402" i="8" s="1"/>
  <c r="X401" i="8" s="1"/>
  <c r="X395" i="8" s="1"/>
  <c r="X382" i="8" s="1"/>
  <c r="X381" i="8" s="1"/>
  <c r="X380" i="8" s="1"/>
  <c r="P409" i="8"/>
  <c r="P408" i="8" s="1"/>
  <c r="P407" i="8" s="1"/>
  <c r="P406" i="8" s="1"/>
  <c r="P403" i="8"/>
  <c r="P402" i="8" s="1"/>
  <c r="P401" i="8" s="1"/>
  <c r="P395" i="8" s="1"/>
  <c r="P382" i="8" s="1"/>
  <c r="P381" i="8" s="1"/>
  <c r="P380" i="8" s="1"/>
  <c r="L409" i="8"/>
  <c r="L408" i="8" s="1"/>
  <c r="L407" i="8" s="1"/>
  <c r="L406" i="8" s="1"/>
  <c r="L403" i="8"/>
  <c r="L402" i="8" s="1"/>
  <c r="L401" i="8" s="1"/>
  <c r="L395" i="8" s="1"/>
  <c r="L382" i="8" s="1"/>
  <c r="L381" i="8" s="1"/>
  <c r="L380" i="8" s="1"/>
  <c r="AH409" i="8"/>
  <c r="AH408" i="8" s="1"/>
  <c r="AH407" i="8" s="1"/>
  <c r="AH406" i="8" s="1"/>
  <c r="AO403" i="8"/>
  <c r="AO402" i="8" s="1"/>
  <c r="AO401" i="8" s="1"/>
  <c r="AO395" i="8" s="1"/>
  <c r="AO382" i="8" s="1"/>
  <c r="AO381" i="8" s="1"/>
  <c r="AO380" i="8" s="1"/>
  <c r="AO379" i="8" s="1"/>
  <c r="AO378" i="8" s="1"/>
  <c r="AO377" i="8" s="1"/>
  <c r="AO376" i="8" s="1"/>
  <c r="Y403" i="8"/>
  <c r="Y402" i="8" s="1"/>
  <c r="Y401" i="8" s="1"/>
  <c r="Y395" i="8" s="1"/>
  <c r="Y382" i="8" s="1"/>
  <c r="Y381" i="8" s="1"/>
  <c r="Y380" i="8" s="1"/>
  <c r="AF403" i="8"/>
  <c r="AF402" i="8" s="1"/>
  <c r="AF401" i="8" s="1"/>
  <c r="AF395" i="8" s="1"/>
  <c r="AF382" i="8" s="1"/>
  <c r="AF381" i="8" s="1"/>
  <c r="AF380" i="8" s="1"/>
  <c r="AF379" i="8" s="1"/>
  <c r="AF378" i="8" s="1"/>
  <c r="AF377" i="8" s="1"/>
  <c r="AF376" i="8" s="1"/>
  <c r="T409" i="8"/>
  <c r="T408" i="8" s="1"/>
  <c r="T407" i="8" s="1"/>
  <c r="T406" i="8" s="1"/>
  <c r="T403" i="8"/>
  <c r="T402" i="8" s="1"/>
  <c r="T401" i="8" s="1"/>
  <c r="T395" i="8" s="1"/>
  <c r="T382" i="8" s="1"/>
  <c r="T381" i="8" s="1"/>
  <c r="T380" i="8" s="1"/>
  <c r="AI403" i="8"/>
  <c r="AI402" i="8" s="1"/>
  <c r="AI401" i="8" s="1"/>
  <c r="AI395" i="8" s="1"/>
  <c r="AI382" i="8" s="1"/>
  <c r="AI381" i="8" s="1"/>
  <c r="AI380" i="8" s="1"/>
  <c r="AI379" i="8" s="1"/>
  <c r="AI378" i="8" s="1"/>
  <c r="AI377" i="8" s="1"/>
  <c r="AI376" i="8" s="1"/>
  <c r="AK403" i="8"/>
  <c r="AK402" i="8" s="1"/>
  <c r="AK401" i="8" s="1"/>
  <c r="AK395" i="8" s="1"/>
  <c r="AK382" i="8" s="1"/>
  <c r="AK381" i="8" s="1"/>
  <c r="AK380" i="8" s="1"/>
  <c r="AK379" i="8" s="1"/>
  <c r="AK378" i="8" s="1"/>
  <c r="AK377" i="8" s="1"/>
  <c r="AK376" i="8" s="1"/>
  <c r="AG381" i="8"/>
  <c r="AG380" i="8" s="1"/>
  <c r="AG379" i="8" s="1"/>
  <c r="AG378" i="8" s="1"/>
  <c r="AG377" i="8" s="1"/>
  <c r="AG376" i="8" s="1"/>
  <c r="G381" i="8"/>
  <c r="G380" i="8" s="1"/>
  <c r="N381" i="8"/>
  <c r="N380" i="8" s="1"/>
  <c r="V381" i="8"/>
  <c r="V380" i="8" s="1"/>
  <c r="F381" i="8"/>
  <c r="F380" i="8" s="1"/>
  <c r="I381" i="8"/>
  <c r="I380" i="8" s="1"/>
  <c r="AP381" i="8"/>
  <c r="AP380" i="8" s="1"/>
  <c r="AP379" i="8" s="1"/>
  <c r="AP378" i="8" s="1"/>
  <c r="AP377" i="8" s="1"/>
  <c r="AP376" i="8" s="1"/>
  <c r="U381" i="8"/>
  <c r="U380" i="8" s="1"/>
  <c r="AA381" i="8"/>
  <c r="AA380" i="8" s="1"/>
  <c r="AO368" i="8"/>
  <c r="AO365" i="8" s="1"/>
  <c r="AO364" i="8" s="1"/>
  <c r="AO363" i="8" s="1"/>
  <c r="AO359" i="8" s="1"/>
  <c r="AO358" i="8" s="1"/>
  <c r="AO357" i="8" s="1"/>
  <c r="AO356" i="8" s="1"/>
  <c r="AO355" i="8" s="1"/>
  <c r="AM368" i="8"/>
  <c r="AM365" i="8" s="1"/>
  <c r="AM364" i="8" s="1"/>
  <c r="AM363" i="8" s="1"/>
  <c r="AM359" i="8" s="1"/>
  <c r="AM358" i="8" s="1"/>
  <c r="AM357" i="8" s="1"/>
  <c r="AM356" i="8" s="1"/>
  <c r="AM355" i="8" s="1"/>
  <c r="AK368" i="8"/>
  <c r="AK365" i="8" s="1"/>
  <c r="AK364" i="8" s="1"/>
  <c r="AK363" i="8" s="1"/>
  <c r="AK359" i="8" s="1"/>
  <c r="AK358" i="8" s="1"/>
  <c r="AK357" i="8" s="1"/>
  <c r="AK356" i="8" s="1"/>
  <c r="AK355" i="8" s="1"/>
  <c r="H330" i="8"/>
  <c r="H329" i="8" s="1"/>
  <c r="H328" i="8" s="1"/>
  <c r="H327" i="8" s="1"/>
  <c r="H326" i="8" s="1"/>
  <c r="H325" i="8" s="1"/>
  <c r="H324" i="8" s="1"/>
  <c r="H318" i="8" s="1"/>
  <c r="Y330" i="8"/>
  <c r="Y329" i="8" s="1"/>
  <c r="Y328" i="8" s="1"/>
  <c r="Y327" i="8" s="1"/>
  <c r="Y326" i="8" s="1"/>
  <c r="Y325" i="8" s="1"/>
  <c r="Y324" i="8" s="1"/>
  <c r="Y318" i="8" s="1"/>
  <c r="I330" i="8"/>
  <c r="I329" i="8" s="1"/>
  <c r="I328" i="8" s="1"/>
  <c r="AB330" i="8"/>
  <c r="AB329" i="8" s="1"/>
  <c r="AB328" i="8" s="1"/>
  <c r="AB327" i="8" s="1"/>
  <c r="AB326" i="8" s="1"/>
  <c r="AB325" i="8" s="1"/>
  <c r="AB324" i="8" s="1"/>
  <c r="AB318" i="8" s="1"/>
  <c r="Z330" i="8"/>
  <c r="Z329" i="8" s="1"/>
  <c r="Z328" i="8" s="1"/>
  <c r="L330" i="8"/>
  <c r="L329" i="8" s="1"/>
  <c r="L328" i="8" s="1"/>
  <c r="L327" i="8" s="1"/>
  <c r="L326" i="8" s="1"/>
  <c r="L325" i="8" s="1"/>
  <c r="L324" i="8" s="1"/>
  <c r="L318" i="8" s="1"/>
  <c r="S330" i="8"/>
  <c r="S329" i="8" s="1"/>
  <c r="S328" i="8" s="1"/>
  <c r="U330" i="8"/>
  <c r="U329" i="8" s="1"/>
  <c r="U328" i="8" s="1"/>
  <c r="U327" i="8" s="1"/>
  <c r="U326" i="8" s="1"/>
  <c r="U325" i="8" s="1"/>
  <c r="U324" i="8" s="1"/>
  <c r="U318" i="8" s="1"/>
  <c r="AA330" i="8"/>
  <c r="AA329" i="8" s="1"/>
  <c r="AA328" i="8" s="1"/>
  <c r="X330" i="8"/>
  <c r="X329" i="8" s="1"/>
  <c r="X328" i="8" s="1"/>
  <c r="X327" i="8" s="1"/>
  <c r="X326" i="8" s="1"/>
  <c r="X325" i="8" s="1"/>
  <c r="X324" i="8" s="1"/>
  <c r="X318" i="8" s="1"/>
  <c r="AD330" i="8"/>
  <c r="AD329" i="8" s="1"/>
  <c r="AD328" i="8" s="1"/>
  <c r="P330" i="8"/>
  <c r="P329" i="8" s="1"/>
  <c r="P328" i="8" s="1"/>
  <c r="P327" i="8" s="1"/>
  <c r="P326" i="8" s="1"/>
  <c r="P325" i="8" s="1"/>
  <c r="P324" i="8" s="1"/>
  <c r="P318" i="8" s="1"/>
  <c r="M330" i="8"/>
  <c r="M329" i="8" s="1"/>
  <c r="M328" i="8" s="1"/>
  <c r="M327" i="8" s="1"/>
  <c r="M326" i="8" s="1"/>
  <c r="M325" i="8" s="1"/>
  <c r="M324" i="8" s="1"/>
  <c r="M318" i="8" s="1"/>
  <c r="T330" i="8"/>
  <c r="T329" i="8" s="1"/>
  <c r="T328" i="8" s="1"/>
  <c r="T327" i="8" s="1"/>
  <c r="T326" i="8" s="1"/>
  <c r="T325" i="8" s="1"/>
  <c r="T324" i="8" s="1"/>
  <c r="T318" i="8" s="1"/>
  <c r="G330" i="8"/>
  <c r="G329" i="8" s="1"/>
  <c r="G328" i="8" s="1"/>
  <c r="G327" i="8" s="1"/>
  <c r="G326" i="8" s="1"/>
  <c r="G325" i="8" s="1"/>
  <c r="G324" i="8" s="1"/>
  <c r="G318" i="8" s="1"/>
  <c r="W330" i="8"/>
  <c r="W329" i="8" s="1"/>
  <c r="W328" i="8" s="1"/>
  <c r="K330" i="8"/>
  <c r="K329" i="8" s="1"/>
  <c r="K328" i="8" s="1"/>
  <c r="K327" i="8" s="1"/>
  <c r="K326" i="8" s="1"/>
  <c r="K325" i="8" s="1"/>
  <c r="K324" i="8" s="1"/>
  <c r="K318" i="8" s="1"/>
  <c r="V330" i="8"/>
  <c r="V329" i="8" s="1"/>
  <c r="V328" i="8" s="1"/>
  <c r="V327" i="8" s="1"/>
  <c r="V326" i="8" s="1"/>
  <c r="V325" i="8" s="1"/>
  <c r="V324" i="8" s="1"/>
  <c r="V318" i="8" s="1"/>
  <c r="O330" i="8"/>
  <c r="O329" i="8" s="1"/>
  <c r="O328" i="8" s="1"/>
  <c r="R330" i="8"/>
  <c r="R329" i="8" s="1"/>
  <c r="R328" i="8" s="1"/>
  <c r="R327" i="8" s="1"/>
  <c r="R326" i="8" s="1"/>
  <c r="R325" i="8" s="1"/>
  <c r="R324" i="8" s="1"/>
  <c r="R318" i="8" s="1"/>
  <c r="J330" i="8"/>
  <c r="J329" i="8" s="1"/>
  <c r="J328" i="8" s="1"/>
  <c r="J327" i="8" s="1"/>
  <c r="J326" i="8" s="1"/>
  <c r="J325" i="8" s="1"/>
  <c r="J324" i="8" s="1"/>
  <c r="J318" i="8" s="1"/>
  <c r="N330" i="8"/>
  <c r="N329" i="8" s="1"/>
  <c r="N328" i="8" s="1"/>
  <c r="AC330" i="8"/>
  <c r="AC329" i="8" s="1"/>
  <c r="AC328" i="8" s="1"/>
  <c r="AC327" i="8" s="1"/>
  <c r="AC326" i="8" s="1"/>
  <c r="AC325" i="8" s="1"/>
  <c r="AC324" i="8" s="1"/>
  <c r="AC318" i="8" s="1"/>
  <c r="Q330" i="8"/>
  <c r="Q329" i="8" s="1"/>
  <c r="Q328" i="8" s="1"/>
  <c r="Q327" i="8" s="1"/>
  <c r="Q326" i="8" s="1"/>
  <c r="Q325" i="8" s="1"/>
  <c r="Q324" i="8" s="1"/>
  <c r="Q318" i="8" s="1"/>
  <c r="F330" i="8"/>
  <c r="F329" i="8" s="1"/>
  <c r="F328" i="8" s="1"/>
  <c r="AE341" i="8"/>
  <c r="AE340" i="8" s="1"/>
  <c r="AE339" i="8" s="1"/>
  <c r="AE338" i="8" s="1"/>
  <c r="AE337" i="8" s="1"/>
  <c r="AE336" i="8" s="1"/>
  <c r="AE335" i="8" s="1"/>
  <c r="AE334" i="8" s="1"/>
  <c r="AE333" i="8" s="1"/>
  <c r="AE332" i="8" s="1"/>
  <c r="AE331" i="8" s="1"/>
  <c r="R273" i="8"/>
  <c r="R272" i="8" s="1"/>
  <c r="R264" i="8" s="1"/>
  <c r="J273" i="8"/>
  <c r="J272" i="8" s="1"/>
  <c r="J264" i="8" s="1"/>
  <c r="K273" i="8"/>
  <c r="K272" i="8" s="1"/>
  <c r="K264" i="8" s="1"/>
  <c r="H273" i="8"/>
  <c r="H272" i="8" s="1"/>
  <c r="H264" i="8" s="1"/>
  <c r="G273" i="8"/>
  <c r="G272" i="8" s="1"/>
  <c r="G264" i="8" s="1"/>
  <c r="AC273" i="8"/>
  <c r="AC272" i="8" s="1"/>
  <c r="AC264" i="8" s="1"/>
  <c r="Y273" i="8"/>
  <c r="Y272" i="8" s="1"/>
  <c r="Y264" i="8" s="1"/>
  <c r="T273" i="8"/>
  <c r="T272" i="8" s="1"/>
  <c r="T264" i="8" s="1"/>
  <c r="M273" i="8"/>
  <c r="M272" i="8" s="1"/>
  <c r="M264" i="8" s="1"/>
  <c r="E91" i="8"/>
  <c r="AQ91" i="8"/>
  <c r="AR91" i="8" s="1"/>
  <c r="AP368" i="8"/>
  <c r="AP365" i="8" s="1"/>
  <c r="AL359" i="8"/>
  <c r="AL358" i="8" s="1"/>
  <c r="AL357" i="8" s="1"/>
  <c r="AL356" i="8" s="1"/>
  <c r="AL355" i="8" s="1"/>
  <c r="AL354" i="8" s="1"/>
  <c r="AL353" i="8" s="1"/>
  <c r="AL351" i="8" s="1"/>
  <c r="AL350" i="8" s="1"/>
  <c r="AL348" i="8" s="1"/>
  <c r="AL347" i="8" s="1"/>
  <c r="AL346" i="8" s="1"/>
  <c r="AL343" i="8" s="1"/>
  <c r="AL342" i="8" s="1"/>
  <c r="AI368" i="8"/>
  <c r="AI365" i="8" s="1"/>
  <c r="AI364" i="8" s="1"/>
  <c r="AI363" i="8" s="1"/>
  <c r="E201" i="8"/>
  <c r="AR201" i="8" s="1"/>
  <c r="AN359" i="8"/>
  <c r="AN358" i="8" s="1"/>
  <c r="AN357" i="8" s="1"/>
  <c r="AN356" i="8" s="1"/>
  <c r="AN355" i="8" s="1"/>
  <c r="AG368" i="8"/>
  <c r="AG365" i="8" s="1"/>
  <c r="AG364" i="8" s="1"/>
  <c r="AG363" i="8" s="1"/>
  <c r="AQ328" i="8"/>
  <c r="AQ355" i="8"/>
  <c r="AR355" i="8" s="1"/>
  <c r="AQ466" i="8"/>
  <c r="AQ65" i="8"/>
  <c r="AF359" i="8"/>
  <c r="AF358" i="8" s="1"/>
  <c r="AF357" i="8" s="1"/>
  <c r="AF356" i="8" s="1"/>
  <c r="AF355" i="8" s="1"/>
  <c r="AF354" i="8" s="1"/>
  <c r="AF353" i="8" s="1"/>
  <c r="AF351" i="8" s="1"/>
  <c r="AF350" i="8" s="1"/>
  <c r="AF348" i="8" s="1"/>
  <c r="AF347" i="8" s="1"/>
  <c r="AF346" i="8" s="1"/>
  <c r="AF343" i="8" s="1"/>
  <c r="AF342" i="8" s="1"/>
  <c r="E328" i="8"/>
  <c r="AH359" i="8"/>
  <c r="AH358" i="8" s="1"/>
  <c r="AH357" i="8" s="1"/>
  <c r="AH356" i="8" s="1"/>
  <c r="AH355" i="8" s="1"/>
  <c r="AH354" i="8" s="1"/>
  <c r="AH353" i="8" s="1"/>
  <c r="AH351" i="8" s="1"/>
  <c r="AH350" i="8" s="1"/>
  <c r="AH348" i="8" s="1"/>
  <c r="AH347" i="8" s="1"/>
  <c r="AH346" i="8" s="1"/>
  <c r="AH343" i="8" s="1"/>
  <c r="AH342" i="8" s="1"/>
  <c r="AJ359" i="8"/>
  <c r="AJ358" i="8" s="1"/>
  <c r="AJ357" i="8" s="1"/>
  <c r="AJ356" i="8" s="1"/>
  <c r="AJ355" i="8" s="1"/>
  <c r="AH558" i="3"/>
  <c r="O93" i="3"/>
  <c r="O35" i="3" s="1"/>
  <c r="O558" i="3" s="1"/>
  <c r="M317" i="3"/>
  <c r="F135" i="4"/>
  <c r="AG13" i="3"/>
  <c r="AG29" i="3"/>
  <c r="X35" i="3"/>
  <c r="X558" i="3" s="1"/>
  <c r="AG37" i="3"/>
  <c r="AG84" i="3"/>
  <c r="AG119" i="3"/>
  <c r="AG147" i="3"/>
  <c r="AG157" i="3"/>
  <c r="I35" i="3"/>
  <c r="I558" i="3" s="1"/>
  <c r="Q35" i="3"/>
  <c r="Q558" i="3" s="1"/>
  <c r="H35" i="3"/>
  <c r="H558" i="3" s="1"/>
  <c r="S35" i="3"/>
  <c r="S558" i="3" s="1"/>
  <c r="AG209" i="3"/>
  <c r="AE35" i="3"/>
  <c r="AE558" i="3" s="1"/>
  <c r="AA35" i="3"/>
  <c r="AA558" i="3" s="1"/>
  <c r="Y35" i="3"/>
  <c r="V35" i="3"/>
  <c r="V558" i="3" s="1"/>
  <c r="P35" i="3"/>
  <c r="P558" i="3" s="1"/>
  <c r="AC35" i="3"/>
  <c r="AC558" i="3" s="1"/>
  <c r="AG234" i="3"/>
  <c r="AG233" i="3" s="1"/>
  <c r="AD35" i="3"/>
  <c r="AD558" i="3" s="1"/>
  <c r="Z35" i="3"/>
  <c r="Z558" i="3" s="1"/>
  <c r="AG274" i="3"/>
  <c r="AF35" i="3"/>
  <c r="AF558" i="3" s="1"/>
  <c r="R35" i="3"/>
  <c r="R558" i="3" s="1"/>
  <c r="J35" i="3"/>
  <c r="J558" i="3" s="1"/>
  <c r="AG281" i="3"/>
  <c r="AB35" i="3"/>
  <c r="AB558" i="3" s="1"/>
  <c r="AG324" i="3"/>
  <c r="AG358" i="3"/>
  <c r="Y317" i="3"/>
  <c r="AG410" i="3"/>
  <c r="AG419" i="3"/>
  <c r="AG432" i="3"/>
  <c r="AG451" i="3"/>
  <c r="AG470" i="3"/>
  <c r="AG477" i="3"/>
  <c r="AG489" i="3"/>
  <c r="AG494" i="3"/>
  <c r="E164" i="1"/>
  <c r="AG541" i="3"/>
  <c r="AG546" i="3"/>
  <c r="E11" i="1"/>
  <c r="E67" i="1"/>
  <c r="E232" i="1"/>
  <c r="E249" i="1"/>
  <c r="E306" i="1"/>
  <c r="M35" i="3"/>
  <c r="N35" i="3"/>
  <c r="N558" i="3" s="1"/>
  <c r="L35" i="3"/>
  <c r="L558" i="3" s="1"/>
  <c r="W35" i="3"/>
  <c r="W558" i="3" s="1"/>
  <c r="K35" i="3"/>
  <c r="K558" i="3" s="1"/>
  <c r="T35" i="3"/>
  <c r="T558" i="3" s="1"/>
  <c r="U35" i="3"/>
  <c r="U558" i="3" s="1"/>
  <c r="G481" i="3"/>
  <c r="AI481" i="3" s="1"/>
  <c r="D22" i="1"/>
  <c r="F22" i="1" s="1"/>
  <c r="G268" i="3"/>
  <c r="AQ64" i="8" l="1"/>
  <c r="AR65" i="8"/>
  <c r="AQ465" i="8"/>
  <c r="AR465" i="8" s="1"/>
  <c r="AR466" i="8"/>
  <c r="AQ502" i="8"/>
  <c r="AR502" i="8" s="1"/>
  <c r="AR503" i="8"/>
  <c r="M558" i="3"/>
  <c r="AR328" i="8"/>
  <c r="AN354" i="8"/>
  <c r="AN353" i="8" s="1"/>
  <c r="AN351" i="8" s="1"/>
  <c r="AN350" i="8" s="1"/>
  <c r="AN348" i="8" s="1"/>
  <c r="AN347" i="8" s="1"/>
  <c r="AN346" i="8" s="1"/>
  <c r="AN343" i="8" s="1"/>
  <c r="AN342" i="8" s="1"/>
  <c r="AN341" i="8" s="1"/>
  <c r="AN340" i="8" s="1"/>
  <c r="AN339" i="8" s="1"/>
  <c r="AN338" i="8" s="1"/>
  <c r="AN337" i="8" s="1"/>
  <c r="AN336" i="8" s="1"/>
  <c r="AN335" i="8" s="1"/>
  <c r="AN334" i="8" s="1"/>
  <c r="AN333" i="8" s="1"/>
  <c r="AN332" i="8" s="1"/>
  <c r="AN331" i="8" s="1"/>
  <c r="AJ354" i="8"/>
  <c r="AJ353" i="8" s="1"/>
  <c r="AJ351" i="8" s="1"/>
  <c r="AJ350" i="8" s="1"/>
  <c r="AJ348" i="8" s="1"/>
  <c r="AJ347" i="8" s="1"/>
  <c r="AJ346" i="8" s="1"/>
  <c r="AJ343" i="8" s="1"/>
  <c r="AJ342" i="8" s="1"/>
  <c r="AJ341" i="8" s="1"/>
  <c r="AJ340" i="8" s="1"/>
  <c r="AJ339" i="8" s="1"/>
  <c r="AJ338" i="8" s="1"/>
  <c r="AJ337" i="8" s="1"/>
  <c r="AJ336" i="8" s="1"/>
  <c r="AJ335" i="8" s="1"/>
  <c r="AJ334" i="8" s="1"/>
  <c r="AJ333" i="8" s="1"/>
  <c r="AJ332" i="8" s="1"/>
  <c r="AJ331" i="8" s="1"/>
  <c r="AO354" i="8"/>
  <c r="AO353" i="8" s="1"/>
  <c r="AO351" i="8" s="1"/>
  <c r="AO350" i="8" s="1"/>
  <c r="AO348" i="8" s="1"/>
  <c r="AO347" i="8" s="1"/>
  <c r="AO346" i="8" s="1"/>
  <c r="AO343" i="8" s="1"/>
  <c r="AO342" i="8" s="1"/>
  <c r="AO341" i="8" s="1"/>
  <c r="AO340" i="8" s="1"/>
  <c r="AO339" i="8" s="1"/>
  <c r="AO338" i="8" s="1"/>
  <c r="AO337" i="8" s="1"/>
  <c r="AO336" i="8" s="1"/>
  <c r="AO335" i="8" s="1"/>
  <c r="AO334" i="8" s="1"/>
  <c r="AO333" i="8" s="1"/>
  <c r="AO332" i="8" s="1"/>
  <c r="AO331" i="8" s="1"/>
  <c r="AM354" i="8"/>
  <c r="AM353" i="8" s="1"/>
  <c r="AM351" i="8" s="1"/>
  <c r="AM350" i="8" s="1"/>
  <c r="AM348" i="8" s="1"/>
  <c r="AM347" i="8" s="1"/>
  <c r="AM346" i="8" s="1"/>
  <c r="AM343" i="8" s="1"/>
  <c r="AM342" i="8" s="1"/>
  <c r="AM341" i="8" s="1"/>
  <c r="AM340" i="8" s="1"/>
  <c r="AM339" i="8" s="1"/>
  <c r="AM338" i="8" s="1"/>
  <c r="AM337" i="8" s="1"/>
  <c r="AM336" i="8" s="1"/>
  <c r="AM335" i="8" s="1"/>
  <c r="AM334" i="8" s="1"/>
  <c r="AM333" i="8" s="1"/>
  <c r="AM332" i="8" s="1"/>
  <c r="AM331" i="8" s="1"/>
  <c r="AK354" i="8"/>
  <c r="AK353" i="8" s="1"/>
  <c r="AK351" i="8" s="1"/>
  <c r="AK350" i="8" s="1"/>
  <c r="AK348" i="8" s="1"/>
  <c r="AK347" i="8" s="1"/>
  <c r="AK346" i="8" s="1"/>
  <c r="AK343" i="8" s="1"/>
  <c r="AK342" i="8" s="1"/>
  <c r="AK341" i="8" s="1"/>
  <c r="AK340" i="8" s="1"/>
  <c r="AK339" i="8" s="1"/>
  <c r="AK338" i="8" s="1"/>
  <c r="AK337" i="8" s="1"/>
  <c r="AK336" i="8" s="1"/>
  <c r="AK335" i="8" s="1"/>
  <c r="AK334" i="8" s="1"/>
  <c r="AK333" i="8" s="1"/>
  <c r="AK332" i="8" s="1"/>
  <c r="AK331" i="8" s="1"/>
  <c r="AP364" i="8"/>
  <c r="W327" i="8"/>
  <c r="W326" i="8" s="1"/>
  <c r="W325" i="8" s="1"/>
  <c r="W324" i="8" s="1"/>
  <c r="W318" i="8" s="1"/>
  <c r="W263" i="8" s="1"/>
  <c r="W509" i="8" s="1"/>
  <c r="T263" i="8"/>
  <c r="T509" i="8" s="1"/>
  <c r="Y263" i="8"/>
  <c r="Y509" i="8" s="1"/>
  <c r="V263" i="8"/>
  <c r="V509" i="8" s="1"/>
  <c r="L263" i="8"/>
  <c r="L509" i="8" s="1"/>
  <c r="S327" i="8"/>
  <c r="S326" i="8" s="1"/>
  <c r="S325" i="8" s="1"/>
  <c r="S324" i="8" s="1"/>
  <c r="S318" i="8" s="1"/>
  <c r="S263" i="8" s="1"/>
  <c r="S509" i="8" s="1"/>
  <c r="Z327" i="8"/>
  <c r="Z326" i="8" s="1"/>
  <c r="Z325" i="8" s="1"/>
  <c r="Z324" i="8" s="1"/>
  <c r="Z318" i="8" s="1"/>
  <c r="Z263" i="8" s="1"/>
  <c r="Z509" i="8" s="1"/>
  <c r="O327" i="8"/>
  <c r="O326" i="8" s="1"/>
  <c r="O325" i="8" s="1"/>
  <c r="O324" i="8" s="1"/>
  <c r="O318" i="8" s="1"/>
  <c r="O263" i="8" s="1"/>
  <c r="O509" i="8" s="1"/>
  <c r="AD327" i="8"/>
  <c r="AD326" i="8" s="1"/>
  <c r="AD325" i="8" s="1"/>
  <c r="AD324" i="8" s="1"/>
  <c r="AD318" i="8" s="1"/>
  <c r="AD263" i="8" s="1"/>
  <c r="AD509" i="8" s="1"/>
  <c r="I327" i="8"/>
  <c r="I326" i="8" s="1"/>
  <c r="I325" i="8" s="1"/>
  <c r="I324" i="8" s="1"/>
  <c r="I318" i="8" s="1"/>
  <c r="I263" i="8" s="1"/>
  <c r="I509" i="8" s="1"/>
  <c r="AA327" i="8"/>
  <c r="AA326" i="8" s="1"/>
  <c r="AA325" i="8" s="1"/>
  <c r="AA324" i="8" s="1"/>
  <c r="AA318" i="8" s="1"/>
  <c r="AA263" i="8" s="1"/>
  <c r="AA509" i="8" s="1"/>
  <c r="AL341" i="8"/>
  <c r="AL340" i="8" s="1"/>
  <c r="AL339" i="8" s="1"/>
  <c r="AL338" i="8" s="1"/>
  <c r="AL337" i="8" s="1"/>
  <c r="AL336" i="8" s="1"/>
  <c r="AL335" i="8" s="1"/>
  <c r="AL334" i="8" s="1"/>
  <c r="AL333" i="8" s="1"/>
  <c r="AL332" i="8" s="1"/>
  <c r="AL331" i="8" s="1"/>
  <c r="AF341" i="8"/>
  <c r="AF340" i="8" s="1"/>
  <c r="AF339" i="8" s="1"/>
  <c r="AF338" i="8" s="1"/>
  <c r="AF337" i="8" s="1"/>
  <c r="AF336" i="8" s="1"/>
  <c r="AF335" i="8" s="1"/>
  <c r="AF334" i="8" s="1"/>
  <c r="AF333" i="8" s="1"/>
  <c r="AF332" i="8" s="1"/>
  <c r="AF331" i="8" s="1"/>
  <c r="H263" i="8"/>
  <c r="H509" i="8" s="1"/>
  <c r="M263" i="8"/>
  <c r="M509" i="8" s="1"/>
  <c r="G263" i="8"/>
  <c r="G509" i="8" s="1"/>
  <c r="R263" i="8"/>
  <c r="R509" i="8" s="1"/>
  <c r="U263" i="8"/>
  <c r="U509" i="8" s="1"/>
  <c r="AC263" i="8"/>
  <c r="AC509" i="8" s="1"/>
  <c r="J263" i="8"/>
  <c r="J509" i="8" s="1"/>
  <c r="X263" i="8"/>
  <c r="X509" i="8" s="1"/>
  <c r="Q263" i="8"/>
  <c r="Q509" i="8" s="1"/>
  <c r="P263" i="8"/>
  <c r="P509" i="8" s="1"/>
  <c r="AB263" i="8"/>
  <c r="AB509" i="8" s="1"/>
  <c r="N327" i="8"/>
  <c r="N326" i="8" s="1"/>
  <c r="N325" i="8" s="1"/>
  <c r="N324" i="8" s="1"/>
  <c r="N318" i="8" s="1"/>
  <c r="N263" i="8" s="1"/>
  <c r="N509" i="8" s="1"/>
  <c r="K263" i="8"/>
  <c r="K509" i="8" s="1"/>
  <c r="AH341" i="8"/>
  <c r="AH340" i="8" s="1"/>
  <c r="AH339" i="8" s="1"/>
  <c r="AH338" i="8" s="1"/>
  <c r="AH337" i="8" s="1"/>
  <c r="AH336" i="8" s="1"/>
  <c r="AH335" i="8" s="1"/>
  <c r="AH334" i="8" s="1"/>
  <c r="AH333" i="8" s="1"/>
  <c r="AH332" i="8" s="1"/>
  <c r="AH331" i="8" s="1"/>
  <c r="F327" i="8"/>
  <c r="F326" i="8" s="1"/>
  <c r="F325" i="8" s="1"/>
  <c r="F324" i="8" s="1"/>
  <c r="F318" i="8" s="1"/>
  <c r="F263" i="8" s="1"/>
  <c r="F509" i="8" s="1"/>
  <c r="AE330" i="8"/>
  <c r="AE329" i="8" s="1"/>
  <c r="AE328" i="8" s="1"/>
  <c r="AI359" i="8"/>
  <c r="AI358" i="8" s="1"/>
  <c r="AI357" i="8" s="1"/>
  <c r="AI356" i="8" s="1"/>
  <c r="AI355" i="8" s="1"/>
  <c r="AI354" i="8" s="1"/>
  <c r="AI353" i="8" s="1"/>
  <c r="AI351" i="8" s="1"/>
  <c r="AI350" i="8" s="1"/>
  <c r="AI348" i="8" s="1"/>
  <c r="AI347" i="8" s="1"/>
  <c r="AI346" i="8" s="1"/>
  <c r="AI343" i="8" s="1"/>
  <c r="AI342" i="8" s="1"/>
  <c r="AG359" i="8"/>
  <c r="AG358" i="8" s="1"/>
  <c r="AG357" i="8" s="1"/>
  <c r="AG356" i="8" s="1"/>
  <c r="AG355" i="8" s="1"/>
  <c r="AG354" i="8" s="1"/>
  <c r="AG353" i="8" s="1"/>
  <c r="AG351" i="8" s="1"/>
  <c r="AG350" i="8" s="1"/>
  <c r="AG348" i="8" s="1"/>
  <c r="AG347" i="8" s="1"/>
  <c r="AG346" i="8" s="1"/>
  <c r="AG343" i="8" s="1"/>
  <c r="AG342" i="8" s="1"/>
  <c r="E200" i="8"/>
  <c r="AQ406" i="8"/>
  <c r="AR406" i="8" s="1"/>
  <c r="AQ223" i="8"/>
  <c r="AR223" i="8" s="1"/>
  <c r="E354" i="8"/>
  <c r="E263" i="8" s="1"/>
  <c r="AQ380" i="8"/>
  <c r="AR380" i="8" s="1"/>
  <c r="AQ354" i="8"/>
  <c r="G480" i="3"/>
  <c r="G479" i="3" s="1"/>
  <c r="AG12" i="3"/>
  <c r="AG11" i="3" s="1"/>
  <c r="AG28" i="3"/>
  <c r="AG36" i="3"/>
  <c r="AG83" i="3"/>
  <c r="AG146" i="3"/>
  <c r="AG93" i="3" s="1"/>
  <c r="Y558" i="3"/>
  <c r="G267" i="3"/>
  <c r="AI267" i="3" s="1"/>
  <c r="AI268" i="3"/>
  <c r="AG232" i="3"/>
  <c r="AG318" i="3"/>
  <c r="AG418" i="3"/>
  <c r="AG409" i="3" s="1"/>
  <c r="AG445" i="3"/>
  <c r="AG469" i="3"/>
  <c r="AG476" i="3"/>
  <c r="AI480" i="3"/>
  <c r="AG483" i="3"/>
  <c r="E384" i="1"/>
  <c r="AG540" i="3"/>
  <c r="D21" i="1"/>
  <c r="F21" i="1" s="1"/>
  <c r="G130" i="3"/>
  <c r="AI130" i="3" s="1"/>
  <c r="G128" i="3"/>
  <c r="AI128" i="3" s="1"/>
  <c r="G106" i="3"/>
  <c r="AI106" i="3" s="1"/>
  <c r="E177" i="8" l="1"/>
  <c r="AR177" i="8" s="1"/>
  <c r="AR200" i="8"/>
  <c r="AR354" i="8"/>
  <c r="AQ10" i="8"/>
  <c r="AR10" i="8" s="1"/>
  <c r="AR64" i="8"/>
  <c r="AP363" i="8"/>
  <c r="AP359" i="8" s="1"/>
  <c r="AP358" i="8" s="1"/>
  <c r="AP357" i="8" s="1"/>
  <c r="AP356" i="8" s="1"/>
  <c r="AP355" i="8" s="1"/>
  <c r="AP354" i="8" s="1"/>
  <c r="AP353" i="8" s="1"/>
  <c r="AP351" i="8" s="1"/>
  <c r="AP350" i="8" s="1"/>
  <c r="AP348" i="8" s="1"/>
  <c r="AP347" i="8" s="1"/>
  <c r="AP346" i="8" s="1"/>
  <c r="AP343" i="8" s="1"/>
  <c r="AP342" i="8" s="1"/>
  <c r="AP341" i="8" s="1"/>
  <c r="AP340" i="8" s="1"/>
  <c r="AP339" i="8" s="1"/>
  <c r="AP338" i="8" s="1"/>
  <c r="AP337" i="8" s="1"/>
  <c r="AP336" i="8" s="1"/>
  <c r="AP335" i="8" s="1"/>
  <c r="AP334" i="8" s="1"/>
  <c r="AP333" i="8" s="1"/>
  <c r="AP332" i="8" s="1"/>
  <c r="AP331" i="8" s="1"/>
  <c r="AP330" i="8" s="1"/>
  <c r="AP329" i="8" s="1"/>
  <c r="AP328" i="8" s="1"/>
  <c r="AH330" i="8"/>
  <c r="AH329" i="8" s="1"/>
  <c r="AH328" i="8" s="1"/>
  <c r="AH327" i="8" s="1"/>
  <c r="AH326" i="8" s="1"/>
  <c r="AH325" i="8" s="1"/>
  <c r="AH324" i="8" s="1"/>
  <c r="AH318" i="8" s="1"/>
  <c r="AH263" i="8" s="1"/>
  <c r="AH509" i="8" s="1"/>
  <c r="AG341" i="8"/>
  <c r="AG340" i="8" s="1"/>
  <c r="AG339" i="8" s="1"/>
  <c r="AG338" i="8" s="1"/>
  <c r="AG337" i="8" s="1"/>
  <c r="AG336" i="8" s="1"/>
  <c r="AG335" i="8" s="1"/>
  <c r="AG334" i="8" s="1"/>
  <c r="AG333" i="8" s="1"/>
  <c r="AG332" i="8" s="1"/>
  <c r="AG331" i="8" s="1"/>
  <c r="AM330" i="8"/>
  <c r="AM329" i="8" s="1"/>
  <c r="AM328" i="8" s="1"/>
  <c r="AM327" i="8" s="1"/>
  <c r="AM326" i="8" s="1"/>
  <c r="AM325" i="8" s="1"/>
  <c r="AM324" i="8" s="1"/>
  <c r="AM318" i="8" s="1"/>
  <c r="AM263" i="8" s="1"/>
  <c r="AM509" i="8" s="1"/>
  <c r="AN330" i="8"/>
  <c r="AN329" i="8" s="1"/>
  <c r="AN328" i="8" s="1"/>
  <c r="AN327" i="8" s="1"/>
  <c r="AN326" i="8" s="1"/>
  <c r="AN325" i="8" s="1"/>
  <c r="AN324" i="8" s="1"/>
  <c r="AN318" i="8" s="1"/>
  <c r="AN263" i="8" s="1"/>
  <c r="AN509" i="8" s="1"/>
  <c r="AL330" i="8"/>
  <c r="AL329" i="8" s="1"/>
  <c r="AL328" i="8" s="1"/>
  <c r="AJ330" i="8"/>
  <c r="AJ329" i="8" s="1"/>
  <c r="AJ328" i="8" s="1"/>
  <c r="AJ327" i="8" s="1"/>
  <c r="AJ326" i="8" s="1"/>
  <c r="AJ325" i="8" s="1"/>
  <c r="AJ324" i="8" s="1"/>
  <c r="AJ318" i="8" s="1"/>
  <c r="AJ263" i="8" s="1"/>
  <c r="AJ509" i="8" s="1"/>
  <c r="AI341" i="8"/>
  <c r="AI340" i="8" s="1"/>
  <c r="AI339" i="8" s="1"/>
  <c r="AI338" i="8" s="1"/>
  <c r="AI337" i="8" s="1"/>
  <c r="AI336" i="8" s="1"/>
  <c r="AI335" i="8" s="1"/>
  <c r="AI334" i="8" s="1"/>
  <c r="AI333" i="8" s="1"/>
  <c r="AI332" i="8" s="1"/>
  <c r="AI331" i="8" s="1"/>
  <c r="AO330" i="8"/>
  <c r="AO329" i="8" s="1"/>
  <c r="AO328" i="8" s="1"/>
  <c r="AO327" i="8" s="1"/>
  <c r="AO326" i="8" s="1"/>
  <c r="AO325" i="8" s="1"/>
  <c r="AO324" i="8" s="1"/>
  <c r="AO318" i="8" s="1"/>
  <c r="AO263" i="8" s="1"/>
  <c r="AO509" i="8" s="1"/>
  <c r="AK330" i="8"/>
  <c r="AK329" i="8" s="1"/>
  <c r="AK328" i="8" s="1"/>
  <c r="AK327" i="8" s="1"/>
  <c r="AK326" i="8" s="1"/>
  <c r="AK325" i="8" s="1"/>
  <c r="AK324" i="8" s="1"/>
  <c r="AK318" i="8" s="1"/>
  <c r="AK263" i="8" s="1"/>
  <c r="AK509" i="8" s="1"/>
  <c r="AF330" i="8"/>
  <c r="AF329" i="8" s="1"/>
  <c r="AF328" i="8" s="1"/>
  <c r="AF327" i="8" s="1"/>
  <c r="AF326" i="8" s="1"/>
  <c r="AF325" i="8" s="1"/>
  <c r="AF324" i="8" s="1"/>
  <c r="AF318" i="8" s="1"/>
  <c r="AF263" i="8" s="1"/>
  <c r="AF509" i="8" s="1"/>
  <c r="AE327" i="8"/>
  <c r="AE326" i="8" s="1"/>
  <c r="AE325" i="8" s="1"/>
  <c r="AE324" i="8" s="1"/>
  <c r="AE318" i="8" s="1"/>
  <c r="AE263" i="8" s="1"/>
  <c r="AE509" i="8" s="1"/>
  <c r="AQ263" i="8"/>
  <c r="AR263" i="8" s="1"/>
  <c r="AG27" i="3"/>
  <c r="AG82" i="3"/>
  <c r="AG35" i="3" s="1"/>
  <c r="G478" i="3"/>
  <c r="AI479" i="3"/>
  <c r="AG317" i="3"/>
  <c r="AG513" i="3"/>
  <c r="D230" i="1"/>
  <c r="F230" i="1" s="1"/>
  <c r="D189" i="1"/>
  <c r="F189" i="1" s="1"/>
  <c r="D187" i="1"/>
  <c r="F187" i="1" s="1"/>
  <c r="D170" i="1"/>
  <c r="F170" i="1" s="1"/>
  <c r="AI330" i="8" l="1"/>
  <c r="AI329" i="8" s="1"/>
  <c r="AI328" i="8" s="1"/>
  <c r="AI327" i="8" s="1"/>
  <c r="AI326" i="8" s="1"/>
  <c r="AI325" i="8" s="1"/>
  <c r="AI324" i="8" s="1"/>
  <c r="AI318" i="8" s="1"/>
  <c r="AI263" i="8" s="1"/>
  <c r="AI509" i="8" s="1"/>
  <c r="AL327" i="8"/>
  <c r="AL326" i="8" s="1"/>
  <c r="AL325" i="8" s="1"/>
  <c r="AL324" i="8" s="1"/>
  <c r="AL318" i="8" s="1"/>
  <c r="AL263" i="8" s="1"/>
  <c r="AL509" i="8" s="1"/>
  <c r="AP327" i="8"/>
  <c r="AP326" i="8" s="1"/>
  <c r="AP325" i="8" s="1"/>
  <c r="AP324" i="8" s="1"/>
  <c r="AP318" i="8" s="1"/>
  <c r="AP263" i="8" s="1"/>
  <c r="AP509" i="8" s="1"/>
  <c r="AG330" i="8"/>
  <c r="AG329" i="8" s="1"/>
  <c r="AG328" i="8" s="1"/>
  <c r="AG327" i="8" s="1"/>
  <c r="AG326" i="8" s="1"/>
  <c r="AG325" i="8" s="1"/>
  <c r="AG324" i="8" s="1"/>
  <c r="AG318" i="8" s="1"/>
  <c r="AG263" i="8" s="1"/>
  <c r="AG509" i="8" s="1"/>
  <c r="E509" i="8"/>
  <c r="AQ509" i="8"/>
  <c r="AR509" i="8" s="1"/>
  <c r="G477" i="3"/>
  <c r="AI478" i="3"/>
  <c r="AG558" i="3"/>
  <c r="D229" i="1"/>
  <c r="F229" i="1" s="1"/>
  <c r="G476" i="3" l="1"/>
  <c r="AI476" i="3" s="1"/>
  <c r="AI477" i="3"/>
  <c r="G278" i="3"/>
  <c r="AI278" i="3" s="1"/>
  <c r="G144" i="3" l="1"/>
  <c r="G110" i="3"/>
  <c r="AI110" i="3" s="1"/>
  <c r="D174" i="1"/>
  <c r="F174" i="1" s="1"/>
  <c r="G143" i="3" l="1"/>
  <c r="AI144" i="3"/>
  <c r="G180" i="3"/>
  <c r="AI180" i="3" s="1"/>
  <c r="D329" i="1"/>
  <c r="F329" i="1" s="1"/>
  <c r="D370" i="1"/>
  <c r="F370" i="1" s="1"/>
  <c r="G80" i="3"/>
  <c r="G438" i="3"/>
  <c r="AI438" i="3" s="1"/>
  <c r="D129" i="1"/>
  <c r="F129" i="1" s="1"/>
  <c r="G79" i="3" l="1"/>
  <c r="AI80" i="3"/>
  <c r="G142" i="3"/>
  <c r="AI143" i="3"/>
  <c r="G32" i="3"/>
  <c r="AI32" i="3" s="1"/>
  <c r="G78" i="3" l="1"/>
  <c r="AI79" i="3"/>
  <c r="G141" i="3"/>
  <c r="AI141" i="3" s="1"/>
  <c r="AI142" i="3"/>
  <c r="G315" i="3"/>
  <c r="D78" i="1"/>
  <c r="F78" i="1" s="1"/>
  <c r="G544" i="3"/>
  <c r="G549" i="3"/>
  <c r="D376" i="1"/>
  <c r="F376" i="1" s="1"/>
  <c r="G422" i="3"/>
  <c r="AI422" i="3" s="1"/>
  <c r="D146" i="1"/>
  <c r="F146" i="1" s="1"/>
  <c r="G536" i="3"/>
  <c r="AI536" i="3" s="1"/>
  <c r="D136" i="1"/>
  <c r="F136" i="1" s="1"/>
  <c r="G436" i="3"/>
  <c r="AI436" i="3" s="1"/>
  <c r="D127" i="1"/>
  <c r="F127" i="1" s="1"/>
  <c r="G252" i="3"/>
  <c r="AI252" i="3" s="1"/>
  <c r="G77" i="3" l="1"/>
  <c r="AI78" i="3"/>
  <c r="G314" i="3"/>
  <c r="AI315" i="3"/>
  <c r="G543" i="3"/>
  <c r="AI544" i="3"/>
  <c r="G548" i="3"/>
  <c r="AI549" i="3"/>
  <c r="D373" i="1"/>
  <c r="F373" i="1" s="1"/>
  <c r="G76" i="3" l="1"/>
  <c r="AI77" i="3"/>
  <c r="G313" i="3"/>
  <c r="AI314" i="3"/>
  <c r="G542" i="3"/>
  <c r="AI543" i="3"/>
  <c r="G547" i="3"/>
  <c r="AI548" i="3"/>
  <c r="G241" i="3"/>
  <c r="AI241" i="3" s="1"/>
  <c r="G155" i="3"/>
  <c r="G492" i="3"/>
  <c r="G98" i="3"/>
  <c r="G203" i="3"/>
  <c r="G247" i="3"/>
  <c r="AI247" i="3" s="1"/>
  <c r="G244" i="3"/>
  <c r="AI244" i="3" s="1"/>
  <c r="D227" i="1"/>
  <c r="F227" i="1" s="1"/>
  <c r="G75" i="3" l="1"/>
  <c r="AI75" i="3" s="1"/>
  <c r="AI76" i="3"/>
  <c r="G97" i="3"/>
  <c r="AI98" i="3"/>
  <c r="G154" i="3"/>
  <c r="AI155" i="3"/>
  <c r="G202" i="3"/>
  <c r="AI202" i="3" s="1"/>
  <c r="AI203" i="3"/>
  <c r="G312" i="3"/>
  <c r="AI312" i="3" s="1"/>
  <c r="AI313" i="3"/>
  <c r="G491" i="3"/>
  <c r="AI492" i="3"/>
  <c r="G541" i="3"/>
  <c r="AI541" i="3" s="1"/>
  <c r="AI542" i="3"/>
  <c r="G546" i="3"/>
  <c r="AI547" i="3"/>
  <c r="D226" i="1"/>
  <c r="F226" i="1" s="1"/>
  <c r="G240" i="3"/>
  <c r="AI240" i="3" s="1"/>
  <c r="D124" i="1"/>
  <c r="F124" i="1" s="1"/>
  <c r="G349" i="3"/>
  <c r="AI349" i="3" s="1"/>
  <c r="G96" i="3" l="1"/>
  <c r="AI97" i="3"/>
  <c r="G153" i="3"/>
  <c r="AI154" i="3"/>
  <c r="G490" i="3"/>
  <c r="AI491" i="3"/>
  <c r="AI546" i="3"/>
  <c r="G540" i="3"/>
  <c r="AI540" i="3" s="1"/>
  <c r="G139" i="3"/>
  <c r="D61" i="1"/>
  <c r="F61" i="1" s="1"/>
  <c r="D198" i="1"/>
  <c r="F198" i="1" s="1"/>
  <c r="D380" i="1"/>
  <c r="F380" i="1" s="1"/>
  <c r="D378" i="1"/>
  <c r="F378" i="1" s="1"/>
  <c r="D345" i="1"/>
  <c r="F345" i="1" s="1"/>
  <c r="G95" i="3" l="1"/>
  <c r="AI95" i="3" s="1"/>
  <c r="AI96" i="3"/>
  <c r="G138" i="3"/>
  <c r="AI138" i="3" s="1"/>
  <c r="AI139" i="3"/>
  <c r="G152" i="3"/>
  <c r="AI152" i="3" s="1"/>
  <c r="AI153" i="3"/>
  <c r="G489" i="3"/>
  <c r="AI489" i="3" s="1"/>
  <c r="AI490" i="3"/>
  <c r="D197" i="1"/>
  <c r="F197" i="1" s="1"/>
  <c r="G519" i="3"/>
  <c r="AI519" i="3" s="1"/>
  <c r="D243" i="1"/>
  <c r="F243" i="1" s="1"/>
  <c r="D58" i="1"/>
  <c r="F58" i="1" s="1"/>
  <c r="D55" i="1"/>
  <c r="F55" i="1" s="1"/>
  <c r="D54" i="1" l="1"/>
  <c r="F54" i="1" s="1"/>
  <c r="G556" i="3" l="1"/>
  <c r="G538" i="3"/>
  <c r="AI538" i="3" s="1"/>
  <c r="G529" i="3"/>
  <c r="G522" i="3"/>
  <c r="G510" i="3"/>
  <c r="AI510" i="3" s="1"/>
  <c r="G506" i="3"/>
  <c r="AI506" i="3" s="1"/>
  <c r="G504" i="3"/>
  <c r="AI504" i="3" s="1"/>
  <c r="G497" i="3"/>
  <c r="G487" i="3"/>
  <c r="G474" i="3"/>
  <c r="G467" i="3"/>
  <c r="G460" i="3"/>
  <c r="G457" i="3"/>
  <c r="AI457" i="3" s="1"/>
  <c r="G455" i="3"/>
  <c r="AI455" i="3" s="1"/>
  <c r="G449" i="3"/>
  <c r="G443" i="3"/>
  <c r="AI443" i="3" s="1"/>
  <c r="G441" i="3"/>
  <c r="AI441" i="3" s="1"/>
  <c r="G430" i="3"/>
  <c r="G424" i="3"/>
  <c r="AI424" i="3" s="1"/>
  <c r="G416" i="3"/>
  <c r="AI416" i="3" s="1"/>
  <c r="G414" i="3"/>
  <c r="AI414" i="3" s="1"/>
  <c r="G407" i="3"/>
  <c r="G403" i="3"/>
  <c r="AI403" i="3" s="1"/>
  <c r="G401" i="3"/>
  <c r="AI401" i="3" s="1"/>
  <c r="G397" i="3"/>
  <c r="AI397" i="3" s="1"/>
  <c r="G395" i="3"/>
  <c r="AI395" i="3" s="1"/>
  <c r="G393" i="3"/>
  <c r="AI393" i="3" s="1"/>
  <c r="G390" i="3"/>
  <c r="G386" i="3"/>
  <c r="AI386" i="3" s="1"/>
  <c r="G384" i="3"/>
  <c r="AI384" i="3" s="1"/>
  <c r="G381" i="3"/>
  <c r="AI381" i="3" s="1"/>
  <c r="G379" i="3"/>
  <c r="AI379" i="3" s="1"/>
  <c r="G377" i="3"/>
  <c r="AI377" i="3" s="1"/>
  <c r="G374" i="3"/>
  <c r="AI374" i="3" s="1"/>
  <c r="G372" i="3"/>
  <c r="AI372" i="3" s="1"/>
  <c r="G367" i="3"/>
  <c r="G361" i="3"/>
  <c r="G355" i="3"/>
  <c r="AI355" i="3" s="1"/>
  <c r="G352" i="3"/>
  <c r="AI352" i="3" s="1"/>
  <c r="G347" i="3"/>
  <c r="AI347" i="3" s="1"/>
  <c r="G344" i="3"/>
  <c r="AI344" i="3" s="1"/>
  <c r="G341" i="3"/>
  <c r="AI341" i="3" s="1"/>
  <c r="G338" i="3"/>
  <c r="AI338" i="3" s="1"/>
  <c r="G336" i="3"/>
  <c r="AI336" i="3" s="1"/>
  <c r="G332" i="3"/>
  <c r="AI332" i="3" s="1"/>
  <c r="G328" i="3"/>
  <c r="G322" i="3"/>
  <c r="G310" i="3"/>
  <c r="G307" i="3"/>
  <c r="AI307" i="3" s="1"/>
  <c r="G305" i="3"/>
  <c r="AI305" i="3" s="1"/>
  <c r="G301" i="3"/>
  <c r="G298" i="3"/>
  <c r="AI298" i="3" s="1"/>
  <c r="G296" i="3"/>
  <c r="AI296" i="3" s="1"/>
  <c r="G291" i="3"/>
  <c r="AI291" i="3" s="1"/>
  <c r="G289" i="3"/>
  <c r="G286" i="3"/>
  <c r="G276" i="3"/>
  <c r="G272" i="3"/>
  <c r="G264" i="3"/>
  <c r="G261" i="3"/>
  <c r="G257" i="3"/>
  <c r="G250" i="3"/>
  <c r="AI250" i="3" s="1"/>
  <c r="G239" i="3"/>
  <c r="AI239" i="3" s="1"/>
  <c r="G237" i="3"/>
  <c r="G230" i="3"/>
  <c r="AI230" i="3" s="1"/>
  <c r="G228" i="3"/>
  <c r="AI228" i="3" s="1"/>
  <c r="G225" i="3"/>
  <c r="AI225" i="3" s="1"/>
  <c r="G223" i="3"/>
  <c r="AI223" i="3" s="1"/>
  <c r="G219" i="3"/>
  <c r="AI219" i="3" s="1"/>
  <c r="G217" i="3"/>
  <c r="AI217" i="3" s="1"/>
  <c r="G214" i="3"/>
  <c r="G207" i="3"/>
  <c r="G199" i="3"/>
  <c r="G194" i="3"/>
  <c r="G190" i="3"/>
  <c r="G187" i="3"/>
  <c r="G177" i="3"/>
  <c r="AI177" i="3" s="1"/>
  <c r="G173" i="3"/>
  <c r="AI173" i="3" s="1"/>
  <c r="G171" i="3"/>
  <c r="AI171" i="3" s="1"/>
  <c r="G168" i="3"/>
  <c r="AI168" i="3" s="1"/>
  <c r="G166" i="3"/>
  <c r="AI166" i="3" s="1"/>
  <c r="G163" i="3"/>
  <c r="AI163" i="3" s="1"/>
  <c r="G161" i="3"/>
  <c r="AI161" i="3" s="1"/>
  <c r="G150" i="3"/>
  <c r="G136" i="3"/>
  <c r="G133" i="3"/>
  <c r="G123" i="3"/>
  <c r="G117" i="3"/>
  <c r="G113" i="3"/>
  <c r="G108" i="3"/>
  <c r="AI108" i="3" s="1"/>
  <c r="G103" i="3"/>
  <c r="G91" i="3"/>
  <c r="AI91" i="3" s="1"/>
  <c r="G89" i="3"/>
  <c r="AI89" i="3" s="1"/>
  <c r="G87" i="3"/>
  <c r="AI87" i="3" s="1"/>
  <c r="G73" i="3"/>
  <c r="AI73" i="3" s="1"/>
  <c r="G71" i="3"/>
  <c r="AI71" i="3" s="1"/>
  <c r="G69" i="3"/>
  <c r="AI69" i="3" s="1"/>
  <c r="AI67" i="3"/>
  <c r="G65" i="3"/>
  <c r="AI65" i="3" s="1"/>
  <c r="G62" i="3"/>
  <c r="G59" i="3"/>
  <c r="AI59" i="3" s="1"/>
  <c r="G57" i="3"/>
  <c r="AI57" i="3" s="1"/>
  <c r="G55" i="3"/>
  <c r="AI55" i="3" s="1"/>
  <c r="G53" i="3"/>
  <c r="AI53" i="3" s="1"/>
  <c r="G51" i="3"/>
  <c r="AI51" i="3" s="1"/>
  <c r="G46" i="3"/>
  <c r="AI46" i="3" s="1"/>
  <c r="G44" i="3"/>
  <c r="AI44" i="3" s="1"/>
  <c r="G41" i="3"/>
  <c r="G31" i="3"/>
  <c r="G25" i="3"/>
  <c r="G18" i="3"/>
  <c r="AI18" i="3" s="1"/>
  <c r="G16" i="3"/>
  <c r="AI16" i="3" s="1"/>
  <c r="D382" i="1"/>
  <c r="F382" i="1" s="1"/>
  <c r="D368" i="1"/>
  <c r="D364" i="1"/>
  <c r="F364" i="1" s="1"/>
  <c r="D362" i="1"/>
  <c r="F362" i="1" s="1"/>
  <c r="D360" i="1"/>
  <c r="F360" i="1" s="1"/>
  <c r="D356" i="1"/>
  <c r="F356" i="1" s="1"/>
  <c r="D354" i="1"/>
  <c r="F354" i="1" s="1"/>
  <c r="D351" i="1"/>
  <c r="F351" i="1" s="1"/>
  <c r="D348" i="1"/>
  <c r="F348" i="1" s="1"/>
  <c r="D343" i="1"/>
  <c r="F343" i="1" s="1"/>
  <c r="D340" i="1"/>
  <c r="F340" i="1" s="1"/>
  <c r="D337" i="1"/>
  <c r="F337" i="1" s="1"/>
  <c r="D334" i="1"/>
  <c r="F334" i="1" s="1"/>
  <c r="D332" i="1"/>
  <c r="F332" i="1" s="1"/>
  <c r="D325" i="1"/>
  <c r="F325" i="1" s="1"/>
  <c r="D323" i="1"/>
  <c r="F323" i="1" s="1"/>
  <c r="D321" i="1"/>
  <c r="F321" i="1" s="1"/>
  <c r="D319" i="1"/>
  <c r="F319" i="1" s="1"/>
  <c r="D317" i="1"/>
  <c r="F317" i="1" s="1"/>
  <c r="D313" i="1"/>
  <c r="F313" i="1" s="1"/>
  <c r="D309" i="1"/>
  <c r="F309" i="1" s="1"/>
  <c r="D304" i="1"/>
  <c r="F304" i="1" s="1"/>
  <c r="D302" i="1"/>
  <c r="F302" i="1" s="1"/>
  <c r="D300" i="1"/>
  <c r="F300" i="1" s="1"/>
  <c r="D297" i="1"/>
  <c r="F297" i="1" s="1"/>
  <c r="D293" i="1"/>
  <c r="F293" i="1" s="1"/>
  <c r="D291" i="1"/>
  <c r="F291" i="1" s="1"/>
  <c r="D288" i="1"/>
  <c r="F288" i="1" s="1"/>
  <c r="D286" i="1"/>
  <c r="F286" i="1" s="1"/>
  <c r="D284" i="1"/>
  <c r="F284" i="1" s="1"/>
  <c r="D281" i="1"/>
  <c r="F281" i="1" s="1"/>
  <c r="D279" i="1"/>
  <c r="F279" i="1" s="1"/>
  <c r="D274" i="1"/>
  <c r="F274" i="1" s="1"/>
  <c r="D272" i="1"/>
  <c r="F272" i="1" s="1"/>
  <c r="D270" i="1"/>
  <c r="F270" i="1" s="1"/>
  <c r="D268" i="1"/>
  <c r="F268" i="1" s="1"/>
  <c r="D266" i="1"/>
  <c r="F266" i="1" s="1"/>
  <c r="D263" i="1"/>
  <c r="F263" i="1" s="1"/>
  <c r="D260" i="1"/>
  <c r="F260" i="1" s="1"/>
  <c r="D258" i="1"/>
  <c r="F258" i="1" s="1"/>
  <c r="D256" i="1"/>
  <c r="F256" i="1" s="1"/>
  <c r="D254" i="1"/>
  <c r="F254" i="1" s="1"/>
  <c r="D252" i="1"/>
  <c r="F252" i="1" s="1"/>
  <c r="D246" i="1"/>
  <c r="F246" i="1" s="1"/>
  <c r="D239" i="1"/>
  <c r="F239" i="1" s="1"/>
  <c r="D235" i="1"/>
  <c r="F235" i="1" s="1"/>
  <c r="D223" i="1"/>
  <c r="F223" i="1" s="1"/>
  <c r="D218" i="1"/>
  <c r="F218" i="1" s="1"/>
  <c r="D213" i="1"/>
  <c r="F213" i="1" s="1"/>
  <c r="D209" i="1"/>
  <c r="F209" i="1" s="1"/>
  <c r="D206" i="1"/>
  <c r="F206" i="1" s="1"/>
  <c r="D202" i="1"/>
  <c r="F202" i="1" s="1"/>
  <c r="D195" i="1"/>
  <c r="F195" i="1" s="1"/>
  <c r="D192" i="1"/>
  <c r="F192" i="1" s="1"/>
  <c r="D182" i="1"/>
  <c r="F182" i="1" s="1"/>
  <c r="D177" i="1"/>
  <c r="F177" i="1" s="1"/>
  <c r="D172" i="1"/>
  <c r="F172" i="1" s="1"/>
  <c r="D167" i="1"/>
  <c r="F167" i="1" s="1"/>
  <c r="D162" i="1"/>
  <c r="F162" i="1" s="1"/>
  <c r="D160" i="1"/>
  <c r="F160" i="1" s="1"/>
  <c r="D158" i="1"/>
  <c r="F158" i="1" s="1"/>
  <c r="D155" i="1"/>
  <c r="F155" i="1" s="1"/>
  <c r="D151" i="1"/>
  <c r="F151" i="1" s="1"/>
  <c r="D148" i="1"/>
  <c r="F148" i="1" s="1"/>
  <c r="D143" i="1"/>
  <c r="F143" i="1" s="1"/>
  <c r="D141" i="1"/>
  <c r="F141" i="1" s="1"/>
  <c r="D138" i="1"/>
  <c r="F138" i="1" s="1"/>
  <c r="D134" i="1"/>
  <c r="F134" i="1" s="1"/>
  <c r="D132" i="1"/>
  <c r="F132" i="1" s="1"/>
  <c r="D122" i="1"/>
  <c r="F122" i="1" s="1"/>
  <c r="D117" i="1"/>
  <c r="F117" i="1" s="1"/>
  <c r="D113" i="1"/>
  <c r="F113" i="1" s="1"/>
  <c r="D111" i="1"/>
  <c r="F111" i="1" s="1"/>
  <c r="D106" i="1"/>
  <c r="F106" i="1" s="1"/>
  <c r="D104" i="1"/>
  <c r="F104" i="1" s="1"/>
  <c r="D101" i="1"/>
  <c r="F101" i="1" s="1"/>
  <c r="D96" i="1"/>
  <c r="F96" i="1" s="1"/>
  <c r="D93" i="1"/>
  <c r="F93" i="1" s="1"/>
  <c r="D91" i="1"/>
  <c r="F91" i="1" s="1"/>
  <c r="D87" i="1"/>
  <c r="F87" i="1" s="1"/>
  <c r="D84" i="1"/>
  <c r="F84" i="1" s="1"/>
  <c r="D82" i="1"/>
  <c r="F82" i="1" s="1"/>
  <c r="D76" i="1"/>
  <c r="F76" i="1" s="1"/>
  <c r="D73" i="1"/>
  <c r="F73" i="1" s="1"/>
  <c r="D65" i="1"/>
  <c r="F65" i="1" s="1"/>
  <c r="D52" i="1"/>
  <c r="F52" i="1" s="1"/>
  <c r="D50" i="1"/>
  <c r="F50" i="1" s="1"/>
  <c r="D47" i="1"/>
  <c r="F47" i="1" s="1"/>
  <c r="D45" i="1"/>
  <c r="F45" i="1" s="1"/>
  <c r="D42" i="1"/>
  <c r="F42" i="1" s="1"/>
  <c r="D40" i="1"/>
  <c r="F40" i="1" s="1"/>
  <c r="D36" i="1"/>
  <c r="F36" i="1" s="1"/>
  <c r="D34" i="1"/>
  <c r="F34" i="1" s="1"/>
  <c r="D31" i="1"/>
  <c r="F31" i="1" s="1"/>
  <c r="D29" i="1"/>
  <c r="F29" i="1" s="1"/>
  <c r="D25" i="1"/>
  <c r="F25" i="1" s="1"/>
  <c r="D19" i="1"/>
  <c r="F19" i="1" s="1"/>
  <c r="D17" i="1"/>
  <c r="F17" i="1" s="1"/>
  <c r="D14" i="1"/>
  <c r="F14" i="1" s="1"/>
  <c r="F368" i="1" l="1"/>
  <c r="D359" i="1"/>
  <c r="G24" i="3"/>
  <c r="AI25" i="3"/>
  <c r="G30" i="3"/>
  <c r="AI31" i="3"/>
  <c r="G40" i="3"/>
  <c r="AI40" i="3" s="1"/>
  <c r="AI41" i="3"/>
  <c r="G61" i="3"/>
  <c r="AI61" i="3" s="1"/>
  <c r="AI62" i="3"/>
  <c r="G102" i="3"/>
  <c r="AI102" i="3" s="1"/>
  <c r="AI103" i="3"/>
  <c r="G112" i="3"/>
  <c r="AI112" i="3" s="1"/>
  <c r="AI113" i="3"/>
  <c r="G116" i="3"/>
  <c r="AI117" i="3"/>
  <c r="G122" i="3"/>
  <c r="AI122" i="3" s="1"/>
  <c r="AI123" i="3"/>
  <c r="G135" i="3"/>
  <c r="AI135" i="3" s="1"/>
  <c r="AI136" i="3"/>
  <c r="G132" i="3"/>
  <c r="AI132" i="3" s="1"/>
  <c r="AI133" i="3"/>
  <c r="G149" i="3"/>
  <c r="AI150" i="3"/>
  <c r="G186" i="3"/>
  <c r="AI186" i="3" s="1"/>
  <c r="AI187" i="3"/>
  <c r="G189" i="3"/>
  <c r="AI189" i="3" s="1"/>
  <c r="AI190" i="3"/>
  <c r="G193" i="3"/>
  <c r="AI193" i="3" s="1"/>
  <c r="AI194" i="3"/>
  <c r="G198" i="3"/>
  <c r="AI199" i="3"/>
  <c r="G206" i="3"/>
  <c r="AI207" i="3"/>
  <c r="G213" i="3"/>
  <c r="AI213" i="3" s="1"/>
  <c r="AI214" i="3"/>
  <c r="G236" i="3"/>
  <c r="AI237" i="3"/>
  <c r="G256" i="3"/>
  <c r="AI257" i="3"/>
  <c r="G260" i="3"/>
  <c r="AI260" i="3" s="1"/>
  <c r="AI261" i="3"/>
  <c r="G263" i="3"/>
  <c r="AI263" i="3" s="1"/>
  <c r="AI264" i="3"/>
  <c r="G271" i="3"/>
  <c r="AI272" i="3"/>
  <c r="G275" i="3"/>
  <c r="AI276" i="3"/>
  <c r="G285" i="3"/>
  <c r="AI285" i="3" s="1"/>
  <c r="AI286" i="3"/>
  <c r="G288" i="3"/>
  <c r="AI288" i="3" s="1"/>
  <c r="AI289" i="3"/>
  <c r="G300" i="3"/>
  <c r="AI300" i="3" s="1"/>
  <c r="AI301" i="3"/>
  <c r="G309" i="3"/>
  <c r="AI309" i="3" s="1"/>
  <c r="AI310" i="3"/>
  <c r="G321" i="3"/>
  <c r="AI322" i="3"/>
  <c r="G327" i="3"/>
  <c r="AI328" i="3"/>
  <c r="G360" i="3"/>
  <c r="AI361" i="3"/>
  <c r="G366" i="3"/>
  <c r="AI366" i="3" s="1"/>
  <c r="AI367" i="3"/>
  <c r="G389" i="3"/>
  <c r="AI389" i="3" s="1"/>
  <c r="AI390" i="3"/>
  <c r="G406" i="3"/>
  <c r="AI406" i="3" s="1"/>
  <c r="AI407" i="3"/>
  <c r="G429" i="3"/>
  <c r="AI430" i="3"/>
  <c r="G448" i="3"/>
  <c r="AI449" i="3"/>
  <c r="G459" i="3"/>
  <c r="AI459" i="3" s="1"/>
  <c r="AI460" i="3"/>
  <c r="G466" i="3"/>
  <c r="AI467" i="3"/>
  <c r="G473" i="3"/>
  <c r="AI474" i="3"/>
  <c r="G486" i="3"/>
  <c r="AI487" i="3"/>
  <c r="G496" i="3"/>
  <c r="AI497" i="3"/>
  <c r="G518" i="3"/>
  <c r="AI522" i="3"/>
  <c r="G528" i="3"/>
  <c r="AI529" i="3"/>
  <c r="G555" i="3"/>
  <c r="AI555" i="3" s="1"/>
  <c r="AI556" i="3"/>
  <c r="D13" i="1"/>
  <c r="F13" i="1" s="1"/>
  <c r="D24" i="1"/>
  <c r="F24" i="1" s="1"/>
  <c r="D64" i="1"/>
  <c r="F64" i="1" s="1"/>
  <c r="D69" i="1"/>
  <c r="F69" i="1" s="1"/>
  <c r="D72" i="1"/>
  <c r="D75" i="1"/>
  <c r="F75" i="1" s="1"/>
  <c r="D86" i="1"/>
  <c r="F86" i="1" s="1"/>
  <c r="D95" i="1"/>
  <c r="F95" i="1" s="1"/>
  <c r="D100" i="1"/>
  <c r="F100" i="1" s="1"/>
  <c r="D116" i="1"/>
  <c r="F116" i="1" s="1"/>
  <c r="D121" i="1"/>
  <c r="F121" i="1" s="1"/>
  <c r="D145" i="1"/>
  <c r="F145" i="1" s="1"/>
  <c r="D150" i="1"/>
  <c r="F150" i="1" s="1"/>
  <c r="D154" i="1"/>
  <c r="F154" i="1" s="1"/>
  <c r="D166" i="1"/>
  <c r="F166" i="1" s="1"/>
  <c r="D176" i="1"/>
  <c r="F176" i="1" s="1"/>
  <c r="D181" i="1"/>
  <c r="F181" i="1" s="1"/>
  <c r="D191" i="1"/>
  <c r="F191" i="1" s="1"/>
  <c r="D194" i="1"/>
  <c r="F194" i="1" s="1"/>
  <c r="D201" i="1"/>
  <c r="F201" i="1" s="1"/>
  <c r="D205" i="1"/>
  <c r="F205" i="1" s="1"/>
  <c r="D208" i="1"/>
  <c r="F208" i="1" s="1"/>
  <c r="D212" i="1"/>
  <c r="D217" i="1"/>
  <c r="F217" i="1" s="1"/>
  <c r="D222" i="1"/>
  <c r="F222" i="1" s="1"/>
  <c r="D234" i="1"/>
  <c r="F234" i="1" s="1"/>
  <c r="D238" i="1"/>
  <c r="F238" i="1" s="1"/>
  <c r="D242" i="1"/>
  <c r="F242" i="1" s="1"/>
  <c r="D262" i="1"/>
  <c r="F262" i="1" s="1"/>
  <c r="D296" i="1"/>
  <c r="F296" i="1" s="1"/>
  <c r="D308" i="1"/>
  <c r="F308" i="1" s="1"/>
  <c r="D312" i="1"/>
  <c r="F312" i="1" s="1"/>
  <c r="D278" i="1"/>
  <c r="F278" i="1" s="1"/>
  <c r="D299" i="1"/>
  <c r="F299" i="1" s="1"/>
  <c r="G371" i="3"/>
  <c r="AI371" i="3" s="1"/>
  <c r="G392" i="3"/>
  <c r="AI392" i="3" s="1"/>
  <c r="F359" i="1"/>
  <c r="G421" i="3"/>
  <c r="G435" i="3"/>
  <c r="G535" i="3"/>
  <c r="D126" i="1"/>
  <c r="F126" i="1" s="1"/>
  <c r="G15" i="3"/>
  <c r="G170" i="3"/>
  <c r="AI170" i="3" s="1"/>
  <c r="G413" i="3"/>
  <c r="AI413" i="3" s="1"/>
  <c r="G160" i="3"/>
  <c r="AI160" i="3" s="1"/>
  <c r="G331" i="3"/>
  <c r="D103" i="1"/>
  <c r="F103" i="1" s="1"/>
  <c r="D28" i="1"/>
  <c r="F28" i="1" s="1"/>
  <c r="D251" i="1"/>
  <c r="F251" i="1" s="1"/>
  <c r="D44" i="1"/>
  <c r="F44" i="1" s="1"/>
  <c r="D110" i="1"/>
  <c r="F110" i="1" s="1"/>
  <c r="D184" i="1"/>
  <c r="F184" i="1" s="1"/>
  <c r="G216" i="3"/>
  <c r="G50" i="3"/>
  <c r="AI50" i="3" s="1"/>
  <c r="G165" i="3"/>
  <c r="AI165" i="3" s="1"/>
  <c r="G43" i="3"/>
  <c r="G125" i="3"/>
  <c r="AI125" i="3" s="1"/>
  <c r="G284" i="3"/>
  <c r="AI284" i="3" s="1"/>
  <c r="G400" i="3"/>
  <c r="G454" i="3"/>
  <c r="AI454" i="3" s="1"/>
  <c r="G554" i="3"/>
  <c r="D204" i="1"/>
  <c r="F204" i="1" s="1"/>
  <c r="D265" i="1"/>
  <c r="F265" i="1" s="1"/>
  <c r="D140" i="1"/>
  <c r="F140" i="1" s="1"/>
  <c r="D290" i="1"/>
  <c r="F290" i="1" s="1"/>
  <c r="D33" i="1"/>
  <c r="F33" i="1" s="1"/>
  <c r="D316" i="1"/>
  <c r="F316" i="1" s="1"/>
  <c r="G176" i="3"/>
  <c r="G222" i="3"/>
  <c r="AI222" i="3" s="1"/>
  <c r="G376" i="3"/>
  <c r="AI376" i="3" s="1"/>
  <c r="D16" i="1"/>
  <c r="F16" i="1" s="1"/>
  <c r="D49" i="1"/>
  <c r="F49" i="1" s="1"/>
  <c r="D81" i="1"/>
  <c r="F81" i="1" s="1"/>
  <c r="D90" i="1"/>
  <c r="F90" i="1" s="1"/>
  <c r="G86" i="3"/>
  <c r="G227" i="3"/>
  <c r="AI227" i="3" s="1"/>
  <c r="G251" i="3"/>
  <c r="AI251" i="3" s="1"/>
  <c r="G277" i="3"/>
  <c r="AI277" i="3" s="1"/>
  <c r="G295" i="3"/>
  <c r="G304" i="3"/>
  <c r="AI304" i="3" s="1"/>
  <c r="G383" i="3"/>
  <c r="AI383" i="3" s="1"/>
  <c r="G503" i="3"/>
  <c r="D157" i="1"/>
  <c r="F157" i="1" s="1"/>
  <c r="G64" i="3"/>
  <c r="AI64" i="3" s="1"/>
  <c r="D39" i="1"/>
  <c r="F39" i="1" s="1"/>
  <c r="D169" i="1"/>
  <c r="F169" i="1" s="1"/>
  <c r="D283" i="1"/>
  <c r="F283" i="1" s="1"/>
  <c r="G105" i="3"/>
  <c r="G185" i="3"/>
  <c r="AI185" i="3" s="1"/>
  <c r="D63" i="1" l="1"/>
  <c r="F63" i="1" s="1"/>
  <c r="G365" i="3"/>
  <c r="G388" i="3"/>
  <c r="AI388" i="3" s="1"/>
  <c r="G259" i="3"/>
  <c r="AI259" i="3" s="1"/>
  <c r="AI198" i="3"/>
  <c r="G192" i="3"/>
  <c r="AI192" i="3" s="1"/>
  <c r="G14" i="3"/>
  <c r="AI15" i="3"/>
  <c r="G23" i="3"/>
  <c r="AI24" i="3"/>
  <c r="G29" i="3"/>
  <c r="AI30" i="3"/>
  <c r="G39" i="3"/>
  <c r="AI43" i="3"/>
  <c r="G85" i="3"/>
  <c r="AI86" i="3"/>
  <c r="G101" i="3"/>
  <c r="AI101" i="3" s="1"/>
  <c r="AI105" i="3"/>
  <c r="G115" i="3"/>
  <c r="AI115" i="3" s="1"/>
  <c r="AI116" i="3"/>
  <c r="G148" i="3"/>
  <c r="AI149" i="3"/>
  <c r="G175" i="3"/>
  <c r="AI175" i="3" s="1"/>
  <c r="AI176" i="3"/>
  <c r="G205" i="3"/>
  <c r="AI205" i="3" s="1"/>
  <c r="AI206" i="3"/>
  <c r="G212" i="3"/>
  <c r="AI212" i="3" s="1"/>
  <c r="AI216" i="3"/>
  <c r="G235" i="3"/>
  <c r="AI236" i="3"/>
  <c r="G255" i="3"/>
  <c r="AI255" i="3" s="1"/>
  <c r="AI256" i="3"/>
  <c r="G270" i="3"/>
  <c r="AI270" i="3" s="1"/>
  <c r="AI271" i="3"/>
  <c r="G274" i="3"/>
  <c r="AI274" i="3" s="1"/>
  <c r="AI275" i="3"/>
  <c r="G294" i="3"/>
  <c r="AI294" i="3" s="1"/>
  <c r="AI295" i="3"/>
  <c r="G303" i="3"/>
  <c r="AI303" i="3" s="1"/>
  <c r="G320" i="3"/>
  <c r="AI321" i="3"/>
  <c r="G326" i="3"/>
  <c r="AI327" i="3"/>
  <c r="G330" i="3"/>
  <c r="AI331" i="3"/>
  <c r="G359" i="3"/>
  <c r="AI360" i="3"/>
  <c r="G364" i="3"/>
  <c r="AI364" i="3" s="1"/>
  <c r="AI365" i="3"/>
  <c r="G399" i="3"/>
  <c r="AI399" i="3" s="1"/>
  <c r="AI400" i="3"/>
  <c r="G420" i="3"/>
  <c r="AI421" i="3"/>
  <c r="G428" i="3"/>
  <c r="AI429" i="3"/>
  <c r="G434" i="3"/>
  <c r="AI435" i="3"/>
  <c r="G447" i="3"/>
  <c r="AI448" i="3"/>
  <c r="G453" i="3"/>
  <c r="G465" i="3"/>
  <c r="AI466" i="3"/>
  <c r="G472" i="3"/>
  <c r="AI473" i="3"/>
  <c r="G485" i="3"/>
  <c r="AI486" i="3"/>
  <c r="G495" i="3"/>
  <c r="AI496" i="3"/>
  <c r="G502" i="3"/>
  <c r="AI503" i="3"/>
  <c r="G517" i="3"/>
  <c r="AI518" i="3"/>
  <c r="G527" i="3"/>
  <c r="AI528" i="3"/>
  <c r="G534" i="3"/>
  <c r="AI535" i="3"/>
  <c r="F212" i="1"/>
  <c r="D211" i="1"/>
  <c r="F211" i="1" s="1"/>
  <c r="F72" i="1"/>
  <c r="D68" i="1"/>
  <c r="F68" i="1" s="1"/>
  <c r="G553" i="3"/>
  <c r="AI554" i="3"/>
  <c r="D12" i="1"/>
  <c r="F12" i="1" s="1"/>
  <c r="D80" i="1"/>
  <c r="F80" i="1" s="1"/>
  <c r="D89" i="1"/>
  <c r="F89" i="1" s="1"/>
  <c r="D99" i="1"/>
  <c r="F99" i="1" s="1"/>
  <c r="D109" i="1"/>
  <c r="F109" i="1" s="1"/>
  <c r="D115" i="1"/>
  <c r="F115" i="1" s="1"/>
  <c r="D153" i="1"/>
  <c r="F153" i="1" s="1"/>
  <c r="D165" i="1"/>
  <c r="F165" i="1" s="1"/>
  <c r="D180" i="1"/>
  <c r="F180" i="1" s="1"/>
  <c r="D200" i="1"/>
  <c r="F200" i="1" s="1"/>
  <c r="D233" i="1"/>
  <c r="F233" i="1" s="1"/>
  <c r="D237" i="1"/>
  <c r="F237" i="1" s="1"/>
  <c r="D241" i="1"/>
  <c r="F241" i="1" s="1"/>
  <c r="D295" i="1"/>
  <c r="F295" i="1" s="1"/>
  <c r="D307" i="1"/>
  <c r="F307" i="1" s="1"/>
  <c r="D311" i="1"/>
  <c r="F311" i="1" s="1"/>
  <c r="G412" i="3"/>
  <c r="G221" i="3"/>
  <c r="D27" i="1"/>
  <c r="F27" i="1" s="1"/>
  <c r="G159" i="3"/>
  <c r="G49" i="3"/>
  <c r="G121" i="3"/>
  <c r="D250" i="1"/>
  <c r="F250" i="1" s="1"/>
  <c r="D120" i="1"/>
  <c r="F120" i="1" s="1"/>
  <c r="G370" i="3"/>
  <c r="D277" i="1"/>
  <c r="F277" i="1" s="1"/>
  <c r="D38" i="1"/>
  <c r="F38" i="1" s="1"/>
  <c r="D315" i="1"/>
  <c r="F315" i="1" s="1"/>
  <c r="G283" i="3" l="1"/>
  <c r="G249" i="3"/>
  <c r="AI249" i="3" s="1"/>
  <c r="G184" i="3"/>
  <c r="G183" i="3" s="1"/>
  <c r="G100" i="3"/>
  <c r="AI100" i="3" s="1"/>
  <c r="G13" i="3"/>
  <c r="AI13" i="3" s="1"/>
  <c r="AI14" i="3"/>
  <c r="G22" i="3"/>
  <c r="AI23" i="3"/>
  <c r="G28" i="3"/>
  <c r="AI29" i="3"/>
  <c r="G38" i="3"/>
  <c r="AI38" i="3" s="1"/>
  <c r="AI39" i="3"/>
  <c r="G48" i="3"/>
  <c r="AI49" i="3"/>
  <c r="G84" i="3"/>
  <c r="AI85" i="3"/>
  <c r="G120" i="3"/>
  <c r="AI121" i="3"/>
  <c r="G147" i="3"/>
  <c r="AI148" i="3"/>
  <c r="G158" i="3"/>
  <c r="AI158" i="3" s="1"/>
  <c r="AI159" i="3"/>
  <c r="AI183" i="3"/>
  <c r="G211" i="3"/>
  <c r="AI221" i="3"/>
  <c r="AI235" i="3"/>
  <c r="G234" i="3"/>
  <c r="AI234" i="3" s="1"/>
  <c r="G282" i="3"/>
  <c r="AI283" i="3"/>
  <c r="G319" i="3"/>
  <c r="AI319" i="3" s="1"/>
  <c r="AI320" i="3"/>
  <c r="G325" i="3"/>
  <c r="AI325" i="3" s="1"/>
  <c r="AI326" i="3"/>
  <c r="G324" i="3"/>
  <c r="AI324" i="3" s="1"/>
  <c r="AI330" i="3"/>
  <c r="G358" i="3"/>
  <c r="AI358" i="3" s="1"/>
  <c r="AI359" i="3"/>
  <c r="G369" i="3"/>
  <c r="AI369" i="3" s="1"/>
  <c r="AI370" i="3"/>
  <c r="G411" i="3"/>
  <c r="AI412" i="3"/>
  <c r="G419" i="3"/>
  <c r="AI420" i="3"/>
  <c r="G427" i="3"/>
  <c r="AI428" i="3"/>
  <c r="G433" i="3"/>
  <c r="AI434" i="3"/>
  <c r="G446" i="3"/>
  <c r="AI446" i="3" s="1"/>
  <c r="AI447" i="3"/>
  <c r="G452" i="3"/>
  <c r="AI453" i="3"/>
  <c r="G464" i="3"/>
  <c r="AI465" i="3"/>
  <c r="G471" i="3"/>
  <c r="AI472" i="3"/>
  <c r="G484" i="3"/>
  <c r="AI484" i="3" s="1"/>
  <c r="AI485" i="3"/>
  <c r="G494" i="3"/>
  <c r="AI495" i="3"/>
  <c r="G501" i="3"/>
  <c r="AI502" i="3"/>
  <c r="G516" i="3"/>
  <c r="AI517" i="3"/>
  <c r="G526" i="3"/>
  <c r="AI527" i="3"/>
  <c r="G533" i="3"/>
  <c r="AI534" i="3"/>
  <c r="D108" i="1"/>
  <c r="F108" i="1" s="1"/>
  <c r="G552" i="3"/>
  <c r="AI553" i="3"/>
  <c r="D67" i="1"/>
  <c r="F67" i="1" s="1"/>
  <c r="D98" i="1"/>
  <c r="F98" i="1" s="1"/>
  <c r="D119" i="1"/>
  <c r="F119" i="1" s="1"/>
  <c r="D164" i="1"/>
  <c r="F164" i="1" s="1"/>
  <c r="D232" i="1"/>
  <c r="F232" i="1" s="1"/>
  <c r="D249" i="1"/>
  <c r="F249" i="1" s="1"/>
  <c r="D276" i="1"/>
  <c r="F276" i="1" s="1"/>
  <c r="D306" i="1"/>
  <c r="F306" i="1" s="1"/>
  <c r="D11" i="1"/>
  <c r="F11" i="1" s="1"/>
  <c r="AI184" i="3" l="1"/>
  <c r="G157" i="3"/>
  <c r="AI157" i="3" s="1"/>
  <c r="G94" i="3"/>
  <c r="AI94" i="3" s="1"/>
  <c r="AI22" i="3"/>
  <c r="G12" i="3"/>
  <c r="G27" i="3"/>
  <c r="AI27" i="3" s="1"/>
  <c r="AI28" i="3"/>
  <c r="G37" i="3"/>
  <c r="AI48" i="3"/>
  <c r="G83" i="3"/>
  <c r="AI84" i="3"/>
  <c r="G119" i="3"/>
  <c r="AI119" i="3" s="1"/>
  <c r="AI120" i="3"/>
  <c r="G146" i="3"/>
  <c r="AI146" i="3" s="1"/>
  <c r="AI147" i="3"/>
  <c r="G210" i="3"/>
  <c r="AI211" i="3"/>
  <c r="G233" i="3"/>
  <c r="AI233" i="3" s="1"/>
  <c r="G281" i="3"/>
  <c r="AI281" i="3" s="1"/>
  <c r="AI282" i="3"/>
  <c r="G363" i="3"/>
  <c r="AI363" i="3" s="1"/>
  <c r="G410" i="3"/>
  <c r="AI410" i="3" s="1"/>
  <c r="AI411" i="3"/>
  <c r="G418" i="3"/>
  <c r="AI418" i="3" s="1"/>
  <c r="AI419" i="3"/>
  <c r="G426" i="3"/>
  <c r="AI426" i="3" s="1"/>
  <c r="AI427" i="3"/>
  <c r="G432" i="3"/>
  <c r="AI433" i="3"/>
  <c r="G451" i="3"/>
  <c r="AI452" i="3"/>
  <c r="G463" i="3"/>
  <c r="AI464" i="3"/>
  <c r="G470" i="3"/>
  <c r="AI471" i="3"/>
  <c r="AI494" i="3"/>
  <c r="G483" i="3"/>
  <c r="G500" i="3"/>
  <c r="AI501" i="3"/>
  <c r="G515" i="3"/>
  <c r="AI516" i="3"/>
  <c r="G525" i="3"/>
  <c r="AI525" i="3" s="1"/>
  <c r="AI526" i="3"/>
  <c r="G532" i="3"/>
  <c r="AI533" i="3"/>
  <c r="G551" i="3"/>
  <c r="AI552" i="3"/>
  <c r="D384" i="1"/>
  <c r="F384" i="1" s="1"/>
  <c r="AI515" i="3" l="1"/>
  <c r="G514" i="3"/>
  <c r="G93" i="3"/>
  <c r="AI93" i="3" s="1"/>
  <c r="G11" i="3"/>
  <c r="AI11" i="3" s="1"/>
  <c r="AI12" i="3"/>
  <c r="G36" i="3"/>
  <c r="AI36" i="3" s="1"/>
  <c r="AI37" i="3"/>
  <c r="G82" i="3"/>
  <c r="AI82" i="3" s="1"/>
  <c r="AI83" i="3"/>
  <c r="G232" i="3"/>
  <c r="AI232" i="3" s="1"/>
  <c r="G209" i="3"/>
  <c r="AI209" i="3" s="1"/>
  <c r="AI210" i="3"/>
  <c r="G318" i="3"/>
  <c r="AI318" i="3" s="1"/>
  <c r="AI432" i="3"/>
  <c r="G409" i="3"/>
  <c r="AI409" i="3" s="1"/>
  <c r="G445" i="3"/>
  <c r="AI445" i="3" s="1"/>
  <c r="AI451" i="3"/>
  <c r="G462" i="3"/>
  <c r="AI462" i="3" s="1"/>
  <c r="AI463" i="3"/>
  <c r="G469" i="3"/>
  <c r="AI469" i="3" s="1"/>
  <c r="AI470" i="3"/>
  <c r="AI483" i="3"/>
  <c r="G499" i="3"/>
  <c r="AI499" i="3" s="1"/>
  <c r="AI500" i="3"/>
  <c r="AI514" i="3"/>
  <c r="G531" i="3"/>
  <c r="AI531" i="3" s="1"/>
  <c r="AI532" i="3"/>
  <c r="AI551" i="3"/>
  <c r="G35" i="3" l="1"/>
  <c r="AI35" i="3" s="1"/>
  <c r="G317" i="3"/>
  <c r="AI317" i="3" s="1"/>
  <c r="G513" i="3"/>
  <c r="G558" i="3" l="1"/>
  <c r="G560" i="3" s="1"/>
  <c r="AI513" i="3"/>
  <c r="G561" i="3" l="1"/>
  <c r="AI558" i="3"/>
  <c r="G562" i="3"/>
  <c r="G564" i="3"/>
</calcChain>
</file>

<file path=xl/sharedStrings.xml><?xml version="1.0" encoding="utf-8"?>
<sst xmlns="http://schemas.openxmlformats.org/spreadsheetml/2006/main" count="3172" uniqueCount="848">
  <si>
    <t xml:space="preserve">                                                      к Решению Земского собрания </t>
  </si>
  <si>
    <t xml:space="preserve">Суксунского муниципального района </t>
  </si>
  <si>
    <t>ЦСР</t>
  </si>
  <si>
    <t>ВР</t>
  </si>
  <si>
    <t>Наименование расходов</t>
  </si>
  <si>
    <t>01 0 00 00000</t>
  </si>
  <si>
    <r>
      <t xml:space="preserve">Муниципальная 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Культура  и молодежная политика Суксунского района</t>
    </r>
    <r>
      <rPr>
        <sz val="11"/>
        <rFont val="Calibri"/>
        <family val="2"/>
        <charset val="204"/>
      </rPr>
      <t>»</t>
    </r>
  </si>
  <si>
    <t>01 1 00 00000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</si>
  <si>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Развитие сферы культуры</t>
    </r>
    <r>
      <rPr>
        <sz val="11"/>
        <rFont val="Calibri"/>
        <family val="2"/>
        <charset val="204"/>
      </rPr>
      <t>»</t>
    </r>
  </si>
  <si>
    <t>01 1 01 00000</t>
  </si>
  <si>
    <r>
      <t xml:space="preserve">Основное мероприятие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Обеспечение деятельности муниципального учреждения «Центр развития культуры»</t>
    </r>
    <r>
      <rPr>
        <sz val="11"/>
        <rFont val="Calibri"/>
        <family val="2"/>
        <charset val="204"/>
      </rPr>
      <t>»</t>
    </r>
  </si>
  <si>
    <t>01 1 01 00110</t>
  </si>
  <si>
    <t>Обеспечение деятельности (оказание услуг, выполнение работ) муниципальных учреждений (организаций)</t>
  </si>
  <si>
    <t>600</t>
  </si>
  <si>
    <t>Предоставление субсидий бюджетным, автономным учреждениям и иным некоммерческим организациям</t>
  </si>
  <si>
    <t>01 1 03 00000</t>
  </si>
  <si>
    <r>
      <t xml:space="preserve">Основное мероприятие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Сохранение и формирование кадрового потенциала, повышение его профессионального уровня с учетом современных требований</t>
    </r>
    <r>
      <rPr>
        <sz val="11"/>
        <rFont val="Calibri"/>
        <family val="2"/>
        <charset val="204"/>
      </rPr>
      <t>»</t>
    </r>
  </si>
  <si>
    <t>01 1 03 2А010</t>
  </si>
  <si>
    <t>Организация и участие в семинарах, мастер-классах, круглых столах, методических объединениях</t>
  </si>
  <si>
    <t>01 1 03 2А020</t>
  </si>
  <si>
    <t>Обучение работников  по программе профессиональной переподготовки или повышение квалификации</t>
  </si>
  <si>
    <t>01 1 05 00000</t>
  </si>
  <si>
    <t>Основное мероприятие «Предоставление 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услуг»</t>
  </si>
  <si>
    <t>01 1 05 2С180</t>
  </si>
  <si>
    <t>Предоставление 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</si>
  <si>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01 2 00 00000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</si>
  <si>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Искусство</t>
    </r>
    <r>
      <rPr>
        <sz val="11"/>
        <rFont val="Calibri"/>
        <family val="2"/>
        <charset val="204"/>
      </rPr>
      <t>»</t>
    </r>
  </si>
  <si>
    <t>01 2 01 00000</t>
  </si>
  <si>
    <r>
      <t>Основное мероприятие «Организация  мероприятий различного уровня, способствующих формированию культурных ценностей населения</t>
    </r>
    <r>
      <rPr>
        <sz val="11"/>
        <rFont val="Calibri"/>
        <family val="2"/>
        <charset val="204"/>
      </rPr>
      <t>»</t>
    </r>
  </si>
  <si>
    <t>01 2 01 2А060</t>
  </si>
  <si>
    <t>Организация и проведение праздников, конкурсов, мероприятий, фестивалей различного уровня на территории Суксунского района</t>
  </si>
  <si>
    <t>01 2 01 2А070</t>
  </si>
  <si>
    <t>Изготовление и распространение социальной рекламы, пропагандирующей культурные ценности Суксунского района</t>
  </si>
  <si>
    <t>01 2 02 00000</t>
  </si>
  <si>
    <r>
      <t>Основное мероприятие «Поддержка и развитие творческих коллективов и объединений учреждений культуры</t>
    </r>
    <r>
      <rPr>
        <sz val="11"/>
        <rFont val="Calibri"/>
        <family val="2"/>
        <charset val="204"/>
      </rPr>
      <t>»</t>
    </r>
  </si>
  <si>
    <t>01 2 02 2А080</t>
  </si>
  <si>
    <t xml:space="preserve">Участие творческих коллективов, объединений, солистов в  конкурсах и фестивалях различного уровня </t>
  </si>
  <si>
    <t>01 2 02 2А090</t>
  </si>
  <si>
    <t>Организация гастролей творческих коллективов на территории Суксунского района</t>
  </si>
  <si>
    <t>01 3 00 00000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</si>
  <si>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Молодежная политика</t>
    </r>
    <r>
      <rPr>
        <sz val="11"/>
        <rFont val="Calibri"/>
        <family val="2"/>
        <charset val="204"/>
      </rPr>
      <t>»</t>
    </r>
  </si>
  <si>
    <t>01 3 01 00000</t>
  </si>
  <si>
    <r>
      <t>Основное мероприятие «Пропаганда духовно-нравственного развития и патриотического воспитания молодежи</t>
    </r>
    <r>
      <rPr>
        <sz val="11"/>
        <rFont val="Calibri"/>
        <family val="2"/>
        <charset val="204"/>
      </rPr>
      <t>»</t>
    </r>
  </si>
  <si>
    <t>01 3 01 2А100</t>
  </si>
  <si>
    <t>Проведение мероприятий по  патриотическому и интернациональному воспитанию молодежи</t>
  </si>
  <si>
    <t>01 3 01 2А110</t>
  </si>
  <si>
    <t>Проведение молодежных акций, мероприятий направленных на пропаганду государственных символов Российской Федерации</t>
  </si>
  <si>
    <t>01 3 02 00000</t>
  </si>
  <si>
    <r>
      <t>Основное мероприятие «Повышение уровня гражданского образования молодежи</t>
    </r>
    <r>
      <rPr>
        <sz val="11"/>
        <rFont val="Calibri"/>
        <family val="2"/>
        <charset val="204"/>
      </rPr>
      <t>»</t>
    </r>
  </si>
  <si>
    <t>01 3 02 2А120</t>
  </si>
  <si>
    <t>Проведение мероприятий и информационно пропагандистской работы направленных на формирование здорового образа жизни</t>
  </si>
  <si>
    <t>01 3 02 2А130</t>
  </si>
  <si>
    <t>Проведение целевых акций,  мероприятий пропагандирующих семейные ценности</t>
  </si>
  <si>
    <t>01 3 03 00000</t>
  </si>
  <si>
    <r>
      <t>Основное мероприятие «Вовлечение молодежи в социальную  и культурную практику</t>
    </r>
    <r>
      <rPr>
        <sz val="11"/>
        <rFont val="Calibri"/>
        <family val="2"/>
        <charset val="204"/>
      </rPr>
      <t>»</t>
    </r>
  </si>
  <si>
    <t>01 3 03 2А140</t>
  </si>
  <si>
    <t>Развитие знаний молодежи о сфере трудовой деятельности, содействие занятости молодежи, организация временной и сезонной занятости молодежи</t>
  </si>
  <si>
    <t>01 3 03 2А150</t>
  </si>
  <si>
    <t>Проведение мероприятий, акций направленных на развитие добровольчества</t>
  </si>
  <si>
    <t>01 3 04 00000</t>
  </si>
  <si>
    <t>Основное мероприятие «Содействие обеспечению молодых семей доступным жильем»</t>
  </si>
  <si>
    <t>Реализация мероприятий по обеспечению жильем молодых семей</t>
  </si>
  <si>
    <t>300</t>
  </si>
  <si>
    <t>Социальное обеспечение и иные выплаты населению</t>
  </si>
  <si>
    <t>01 4 00 00000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</si>
  <si>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Кадры</t>
    </r>
    <r>
      <rPr>
        <sz val="11"/>
        <rFont val="Calibri"/>
        <family val="2"/>
        <charset val="204"/>
      </rPr>
      <t>»</t>
    </r>
  </si>
  <si>
    <t>01 4 01 00000</t>
  </si>
  <si>
    <r>
      <t>Основное мероприятие «Создание условий  для развития молодежного кадрового потенциала</t>
    </r>
    <r>
      <rPr>
        <sz val="11"/>
        <rFont val="Calibri"/>
        <family val="2"/>
        <charset val="204"/>
      </rPr>
      <t>»</t>
    </r>
  </si>
  <si>
    <t>01 4 01 2А160</t>
  </si>
  <si>
    <r>
      <t xml:space="preserve">Стимулирующие выплаты студентам - целевикам, сдавшим промежуточные и итоговые сессии на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хорошо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и «отлично»</t>
    </r>
  </si>
  <si>
    <t>200</t>
  </si>
  <si>
    <t>Закупка товаров, работ и услуг для обеспечения государственных (муниципальных) нужд</t>
  </si>
  <si>
    <t>02 0 00 00000</t>
  </si>
  <si>
    <t>Муниципальная программа «Развитие физической культуры, спорта и формирование здорового образа жизни»</t>
  </si>
  <si>
    <t>02 1 00 00000</t>
  </si>
  <si>
    <t>Подпрограмма «Развитие физической культуры и массового спорта»</t>
  </si>
  <si>
    <t>02 1 01 00000</t>
  </si>
  <si>
    <r>
      <t xml:space="preserve">Основное мероприятие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 xml:space="preserve">Обеспечение муниципальной услуги  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Оказание услуг физкультурно-спортивной направленности</t>
    </r>
    <r>
      <rPr>
        <sz val="11"/>
        <rFont val="Calibri"/>
        <family val="2"/>
        <charset val="204"/>
      </rPr>
      <t>»</t>
    </r>
  </si>
  <si>
    <t>02 1 01 00110</t>
  </si>
  <si>
    <t>02 1 02 00000</t>
  </si>
  <si>
    <r>
      <t>Основное мероприятие «Организация и проведение мероприятий по вовлечению населения в занятия физической культурой и массовым спортом</t>
    </r>
    <r>
      <rPr>
        <sz val="11"/>
        <rFont val="Calibri"/>
        <family val="2"/>
        <charset val="204"/>
      </rPr>
      <t>»</t>
    </r>
  </si>
  <si>
    <t>02 1 02 2Б010</t>
  </si>
  <si>
    <t>Организация и проведение районных, межрайонных, краевых соревнований</t>
  </si>
  <si>
    <t>02 1 03 00000</t>
  </si>
  <si>
    <r>
      <t xml:space="preserve">Основное мероприятие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Совершенствование спортивной инфраструктуры и материально-технической базы для занятий физической культурой и массовым спортом</t>
    </r>
    <r>
      <rPr>
        <sz val="11"/>
        <rFont val="Calibri"/>
        <family val="2"/>
        <charset val="204"/>
      </rPr>
      <t>»</t>
    </r>
  </si>
  <si>
    <t>02 1 03 2Б040</t>
  </si>
  <si>
    <t>Оснащение спортивных объединений (секций) спортивным оборудованием и инвентарем</t>
  </si>
  <si>
    <t>02 2 00 00000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</si>
  <si>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Развитие спорта высших достижений и системы подготовки спортивного резерва</t>
    </r>
    <r>
      <rPr>
        <sz val="11"/>
        <rFont val="Calibri"/>
        <family val="2"/>
        <charset val="204"/>
      </rPr>
      <t>»</t>
    </r>
  </si>
  <si>
    <t>02 2 01 00000</t>
  </si>
  <si>
    <r>
      <t>Основное мероприятие «Участие в спортивных мероприятиях, обеспечение подготовки спортсменов высокого класса, материально-техническое обеспечение сборных команд Суксунского района</t>
    </r>
    <r>
      <rPr>
        <sz val="11"/>
        <rFont val="Calibri"/>
        <family val="2"/>
        <charset val="204"/>
      </rPr>
      <t>»</t>
    </r>
  </si>
  <si>
    <t>02 2 01 2Б050</t>
  </si>
  <si>
    <t>Участие спортсменов Суксунского района в соревнованиях различного уровня</t>
  </si>
  <si>
    <t>02 2 01 2Б060</t>
  </si>
  <si>
    <t>Приобретение спортивного инвентаря и оборудования для сборных команд Суксунского района</t>
  </si>
  <si>
    <t>02 2 02 00000</t>
  </si>
  <si>
    <r>
      <t>Основное мероприятие «Комплекс мер по развитию системы подготовки спортивного резерва</t>
    </r>
    <r>
      <rPr>
        <sz val="11"/>
        <rFont val="Calibri"/>
        <family val="2"/>
        <charset val="204"/>
      </rPr>
      <t>»</t>
    </r>
  </si>
  <si>
    <t>02 2 02 2Б080</t>
  </si>
  <si>
    <t>Выявление и поддержка талантливых спортсменов, премирование спортсменов – победителей районных, краевых, всероссийских игр</t>
  </si>
  <si>
    <t>02 3 00 00000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</si>
  <si>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Развитие физической культуры и спорта для людей с ограниченными возможностями и людей пенсионного возраста</t>
    </r>
    <r>
      <rPr>
        <sz val="11"/>
        <rFont val="Calibri"/>
        <family val="2"/>
        <charset val="204"/>
      </rPr>
      <t>»</t>
    </r>
  </si>
  <si>
    <t>02 3 01 00000</t>
  </si>
  <si>
    <r>
      <t>Основное мероприятие «Организация и проведение физкультурно-массовых мероприятий для людей с ограниченными возможностями и людей пенсионного возраста</t>
    </r>
    <r>
      <rPr>
        <sz val="11"/>
        <rFont val="Calibri"/>
        <family val="2"/>
        <charset val="204"/>
      </rPr>
      <t>»</t>
    </r>
  </si>
  <si>
    <t>02 3 01 2Б090</t>
  </si>
  <si>
    <t>Проведение физкультурно-массовых мероприятий для людей с ограниченными возможностями</t>
  </si>
  <si>
    <t>02 3 01 2Б100</t>
  </si>
  <si>
    <t>Проведение физкультурно-массовых мероприятий для людей пенсионного возраста</t>
  </si>
  <si>
    <t>02 3 02 00000</t>
  </si>
  <si>
    <r>
      <t>Основное мероприятие «Комплекс мер по развитию системы подготовки спортивного резерва среди людей с ограниченными возможностями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</si>
  <si>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02 3 02 2Б110</t>
  </si>
  <si>
    <t>Участие в межрайонных, краевых, всероссийских соревнованиях среди людей с ограниченными возможностями</t>
  </si>
  <si>
    <t>03 0 00 00000</t>
  </si>
  <si>
    <r>
      <t xml:space="preserve">Муниципальная 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Реализация национальной политики Суксунского муниципального района</t>
    </r>
    <r>
      <rPr>
        <sz val="11"/>
        <rFont val="Calibri"/>
        <family val="2"/>
        <charset val="204"/>
      </rPr>
      <t>»</t>
    </r>
  </si>
  <si>
    <t>03 1 00 00000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</si>
  <si>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Содействие укреплению гражданского единства и гармонизации межнациональных отношений в Суксунском районе</t>
    </r>
    <r>
      <rPr>
        <sz val="11"/>
        <rFont val="Calibri"/>
        <family val="2"/>
        <charset val="204"/>
      </rPr>
      <t>»</t>
    </r>
  </si>
  <si>
    <t>03 1 01 00000</t>
  </si>
  <si>
    <r>
      <t>Основное мероприятие «Воспитание культуры межнационального общения, поддержка национальных центров, творческих коллективов</t>
    </r>
    <r>
      <rPr>
        <sz val="11"/>
        <rFont val="Calibri"/>
        <family val="2"/>
        <charset val="204"/>
      </rPr>
      <t>»</t>
    </r>
  </si>
  <si>
    <t>03 1 01 2В010</t>
  </si>
  <si>
    <t>Оказание финансовой поддержки деятельности национальных центров, коллективов</t>
  </si>
  <si>
    <t>03 1 02 00000</t>
  </si>
  <si>
    <r>
      <t>Основное мероприятие «Сохранение и поддержка национальной самобытности культуры народов, традиционно проживающих в Суксунском районе</t>
    </r>
    <r>
      <rPr>
        <sz val="11"/>
        <rFont val="Calibri"/>
        <family val="2"/>
        <charset val="204"/>
      </rPr>
      <t>»</t>
    </r>
  </si>
  <si>
    <t>03 1 02 2В020</t>
  </si>
  <si>
    <t>Проведение национальных и религиозных праздников</t>
  </si>
  <si>
    <t>03 1 02 2В030</t>
  </si>
  <si>
    <t>Поддержка деятельности национальных творческих коллективов, участие творческих национальных коллективов в мероприятиях, в фестивалях, конкурсах различного уровня</t>
  </si>
  <si>
    <t>04 0 00 00000</t>
  </si>
  <si>
    <r>
      <t xml:space="preserve">Муниципальная 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Экономическое развитие</t>
    </r>
    <r>
      <rPr>
        <sz val="11"/>
        <rFont val="Calibri"/>
        <family val="2"/>
        <charset val="204"/>
      </rPr>
      <t>»</t>
    </r>
  </si>
  <si>
    <t>04 1 00 00000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</si>
  <si>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Развитие малых форм хозяйствования на селе Суксунского муниципального района</t>
    </r>
    <r>
      <rPr>
        <sz val="11"/>
        <rFont val="Calibri"/>
        <family val="2"/>
        <charset val="204"/>
      </rPr>
      <t>»</t>
    </r>
  </si>
  <si>
    <t>Иные бюджетные ассигнования</t>
  </si>
  <si>
    <t>04 1 02 00000</t>
  </si>
  <si>
    <r>
      <t>Основное мероприятие «Предоставление субсидий на возмещение части процентной ставки</t>
    </r>
    <r>
      <rPr>
        <sz val="11"/>
        <rFont val="Calibri"/>
        <family val="2"/>
        <charset val="204"/>
      </rPr>
      <t>»</t>
    </r>
  </si>
  <si>
    <t>04 1 02 2У030</t>
  </si>
  <si>
    <t>Поддержка достижения целевых показателей региональных программ развития агропромышленного комплекса (расходы, не софинансируемые из федерального бюджета)</t>
  </si>
  <si>
    <t>04 1 02 R5430</t>
  </si>
  <si>
    <t>Поддержка достижения целевых показателей региональных программ развития агропромышленного комплекса</t>
  </si>
  <si>
    <t>04 2 00 00000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</si>
  <si>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Развитие малого и среднего предпринимательства на территории Суксунского муниципального района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</si>
  <si>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04 2 01 00000</t>
  </si>
  <si>
    <r>
      <t>Основное мероприятие «Участие в мероприятиях по улучшению инвестиционного климата и развитию малого и среднего предпринимательства</t>
    </r>
    <r>
      <rPr>
        <sz val="11"/>
        <rFont val="Calibri"/>
        <family val="2"/>
        <charset val="204"/>
      </rPr>
      <t>»</t>
    </r>
  </si>
  <si>
    <t>04 2 01 2Г020</t>
  </si>
  <si>
    <t>Участие в форумах, выставках, ярмарках с целью создания условий для привлечения инвестиций в экономику района</t>
  </si>
  <si>
    <t>05 0 00 00000</t>
  </si>
  <si>
    <t>Муниципальная программа «Создание комфортной среды проживания и устойчивое развитие сельских территорий в Суксунском муниципальном районе»</t>
  </si>
  <si>
    <t>05 2 00 00000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</si>
  <si>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Комплексное обустройство объектов общественной инфраструктуры Суксунского муниципального района</t>
    </r>
    <r>
      <rPr>
        <sz val="11"/>
        <rFont val="Calibri"/>
        <family val="2"/>
        <charset val="204"/>
      </rPr>
      <t>»</t>
    </r>
  </si>
  <si>
    <t>05 2 01 00000</t>
  </si>
  <si>
    <t>Основное мероприятие  «Оптимизация и строительство объектов социальной инфраструктуры в соответствии с мероприятиями схемы территориального планирования района»</t>
  </si>
  <si>
    <t>05 2 01 SP040</t>
  </si>
  <si>
    <t>400</t>
  </si>
  <si>
    <t xml:space="preserve">Капитальные вложения в объекты государственной (муниципальной) собственности </t>
  </si>
  <si>
    <t>05 2 02 00000</t>
  </si>
  <si>
    <t>Основное мероприятие «Улучшение состояния дорог на территории Суксунского муниципального района»</t>
  </si>
  <si>
    <t>05 2 02 ST040</t>
  </si>
  <si>
    <t>Капитальный ремонт и ремонт дорог</t>
  </si>
  <si>
    <t>05 2 02 2Д020</t>
  </si>
  <si>
    <t>Содержание дорог</t>
  </si>
  <si>
    <t>05 2 02 2Д030</t>
  </si>
  <si>
    <t>Разработка технической документации</t>
  </si>
  <si>
    <t>05 2 02 2Д050</t>
  </si>
  <si>
    <t>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</si>
  <si>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>500</t>
  </si>
  <si>
    <t xml:space="preserve">Межбюджетные трансферты </t>
  </si>
  <si>
    <t>05 2 03 00000</t>
  </si>
  <si>
    <t>Основное мероприятие  «Улучшение коммунальной инфраструктуры»</t>
  </si>
  <si>
    <t>05 2 03 2Д050</t>
  </si>
  <si>
    <t>Техническое обслуживание распределительных сетей газопроводов</t>
  </si>
  <si>
    <t>05 2 03 2Д070</t>
  </si>
  <si>
    <t>Проектирование распределительных сетей газопроводов</t>
  </si>
  <si>
    <t>05 2 04 00000</t>
  </si>
  <si>
    <t>Основное мероприятие «Повышение эксплуатационной надежности гидротехнических сооружений»</t>
  </si>
  <si>
    <t>05 2 05 00000</t>
  </si>
  <si>
    <t>Основное мероприятие  «Обеспечение функционирования объектов ЖКХ и транспортной инфраструктуры»</t>
  </si>
  <si>
    <t>05 2 05 2Д100</t>
  </si>
  <si>
    <t>Мероприятие «Возмещение недополученных доходов и (или) финансового обеспечения (возмещения) затрат в связи с  предоставлением услуг»</t>
  </si>
  <si>
    <t>05 3 00 00000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</si>
  <si>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Окружающая среда</t>
    </r>
    <r>
      <rPr>
        <sz val="11"/>
        <rFont val="Calibri"/>
        <family val="2"/>
        <charset val="204"/>
      </rPr>
      <t>»</t>
    </r>
  </si>
  <si>
    <t>05 3 01 00000</t>
  </si>
  <si>
    <t>Основное мероприятие «Обеспечение безопасной экологической среды»</t>
  </si>
  <si>
    <t>05 3 01 2Д120</t>
  </si>
  <si>
    <t>Проведение мероприятий по сохранению биологического разнообразия живой природы</t>
  </si>
  <si>
    <t>05 3 02 00000</t>
  </si>
  <si>
    <t>Основное мероприятие «Повышение уровня экологической культуры населения»</t>
  </si>
  <si>
    <t>05 3 02 2Д130</t>
  </si>
  <si>
    <t>Проведение районного конкурса творческих работ «Краски земли Суксунской»</t>
  </si>
  <si>
    <t>05 3 02 2Д140</t>
  </si>
  <si>
    <t>Проведение районного смотра-конкурса образовательных учреждений на лучшую организацию экологического воспитания и природоохранную деятельность учащихся</t>
  </si>
  <si>
    <t>05 3 02 2Д150</t>
  </si>
  <si>
    <t>Проведение конкурса детских экологических проектов в рамках летней оздоровительной кампании</t>
  </si>
  <si>
    <t>06 0 00 00000</t>
  </si>
  <si>
    <t xml:space="preserve">Муниципальная программа «Развитие образования» </t>
  </si>
  <si>
    <t>06 1 00 00000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</si>
  <si>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Развитие системы дошкольного образования Суксунского муниципального района</t>
    </r>
    <r>
      <rPr>
        <sz val="11"/>
        <rFont val="Calibri"/>
        <family val="2"/>
        <charset val="204"/>
      </rPr>
      <t>»</t>
    </r>
  </si>
  <si>
    <t>06 1 01 00000</t>
  </si>
  <si>
    <r>
      <t xml:space="preserve">Основное мероприятие «Предоставление муниципальной услуги                    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Реализация образовательных программ дошкольного образования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</si>
  <si>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06 1 01 00110</t>
  </si>
  <si>
    <t>06 1 02 00000</t>
  </si>
  <si>
    <r>
      <t>Основное мероприятие «Мероприятия, обеспечивающие функционирование и содержание образовательных учреждений дошкольного образования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</si>
  <si>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06 1 02 2Е010</t>
  </si>
  <si>
    <t>Оборудование систем видеонаблюдения по периметру и в здании образовательных организаций</t>
  </si>
  <si>
    <t>06 1 02 2Е030</t>
  </si>
  <si>
    <t>Проведение ремонтов</t>
  </si>
  <si>
    <t>06 1 02 2Е040</t>
  </si>
  <si>
    <t>Приведение в нормативное состояние</t>
  </si>
  <si>
    <t>06 1 03 00000</t>
  </si>
  <si>
    <r>
      <t>Основное мероприятие «Выполнение отдельных государственных полномочий органов государственной власти в сфере образования</t>
    </r>
    <r>
      <rPr>
        <sz val="11"/>
        <rFont val="Calibri"/>
        <family val="2"/>
        <charset val="204"/>
      </rPr>
      <t>»</t>
    </r>
  </si>
  <si>
    <t>06 1 03 2Н020</t>
  </si>
  <si>
    <t>Выполнение отдельных государственных полномочий органов государственной власти в сфере образования</t>
  </si>
  <si>
    <t>06 2 00 00000</t>
  </si>
  <si>
    <t xml:space="preserve">Подпрограмма «Развитие системы начального общего, основного общего, среднего общего образования Суксунского муниципального района» </t>
  </si>
  <si>
    <t>06 2 01 00000</t>
  </si>
  <si>
    <r>
      <t xml:space="preserve">Основное мероприятие «Предоставление муниципальной услуги                            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Реализация образовательных программ начального общего образования, общеобразовательных программ основного общего образования, общеобразовательных программ среднего общего образования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</si>
  <si>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06 2 01 00110</t>
  </si>
  <si>
    <t>06 2 02 00000</t>
  </si>
  <si>
    <r>
      <t xml:space="preserve">Основное мероприятие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Обеспечение функционирования и содержания общеобразовательных учреждений</t>
    </r>
    <r>
      <rPr>
        <sz val="11"/>
        <rFont val="Calibri"/>
        <family val="2"/>
        <charset val="204"/>
      </rPr>
      <t>»</t>
    </r>
  </si>
  <si>
    <t>06 2 02 2Е060</t>
  </si>
  <si>
    <t>Подготовка общеобразовательных учреждений к отопительному периоду</t>
  </si>
  <si>
    <t>06 2 02 2Е070</t>
  </si>
  <si>
    <t>06 2 02 2Е080</t>
  </si>
  <si>
    <t>06 2 03 00000</t>
  </si>
  <si>
    <t>06 2 03 2Н020</t>
  </si>
  <si>
    <t>06 2 04 00000</t>
  </si>
  <si>
    <r>
      <t>Основное мероприятие «Организация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</t>
    </r>
    <r>
      <rPr>
        <sz val="11"/>
        <rFont val="Calibri"/>
        <family val="2"/>
        <charset val="204"/>
      </rPr>
      <t>»</t>
    </r>
  </si>
  <si>
    <t>06 2 04 2Н040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</si>
  <si>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</t>
  </si>
  <si>
    <t>06 3 00 00000</t>
  </si>
  <si>
    <t xml:space="preserve">Подпрограмма «Развитие системы дополнительного образования, развитие одаренных детей Суксунского муниципального района» </t>
  </si>
  <si>
    <t>06 3 01 00000</t>
  </si>
  <si>
    <r>
      <t xml:space="preserve">Основное мероприятие «Предоставление муниципальной услуги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Реализация дополнительных общеразвивающих программ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</si>
  <si>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06 3 01 00110</t>
  </si>
  <si>
    <t>06 4 00 00000</t>
  </si>
  <si>
    <t xml:space="preserve">Подпрограмма «Кадры системы образования Суксунского муниципального района»  </t>
  </si>
  <si>
    <t>06 4 01 00000</t>
  </si>
  <si>
    <r>
      <t>Основное мероприятие «Обеспечение организации и проведение районных мероприятий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</si>
  <si>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06 4 01 2Е090</t>
  </si>
  <si>
    <t xml:space="preserve">Обеспечение организации и проведение районных мероприятий </t>
  </si>
  <si>
    <t>06 4 02 00000</t>
  </si>
  <si>
    <r>
      <t>Основное мероприятие «Закрепление педагогического кадрового потенциала в территории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</si>
  <si>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06 4 02 2Е110</t>
  </si>
  <si>
    <t>Закрепление педагогического кадрового потенциала в территории</t>
  </si>
  <si>
    <t>06 5 00 00000</t>
  </si>
  <si>
    <r>
      <t>Подпрограмма «Обеспечение реализации Программы и прочие мероприятия в области образования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</si>
  <si>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06 5 01 00000</t>
  </si>
  <si>
    <r>
      <t>Основное мероприятие «Обеспечение выполнения полномочий в сфере образования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</si>
  <si>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06 5 01 00050</t>
  </si>
  <si>
    <t>Обеспечение выполнения функций органами местного самоуправления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</si>
  <si>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</si>
  <si>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</si>
  <si>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06 5 02 00000</t>
  </si>
  <si>
    <t>06 5 02 2Н020</t>
  </si>
  <si>
    <t>06 5 03 00000</t>
  </si>
  <si>
    <r>
      <t>Основное мероприятие «Предоставление мер социальной поддержки педагогическим работникам образовательных  государственных и муниципальных  организаций Пермского края,  работающим и проживающим в сельской местности и поселках городского типа (рабочих поселках), по оплате жилого помещения и коммунальных услуг</t>
    </r>
    <r>
      <rPr>
        <sz val="11"/>
        <rFont val="Calibri"/>
        <family val="2"/>
        <charset val="204"/>
      </rPr>
      <t>»</t>
    </r>
  </si>
  <si>
    <t>06 5 03 2С170</t>
  </si>
  <si>
    <t>Предоставление мер социальной поддержки педагогическим работникам образовательных  государственных и муниципальных  организаций Пермского края, 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</si>
  <si>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07 0 00 00000</t>
  </si>
  <si>
    <r>
      <t xml:space="preserve">Муниципальная 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Управление муниципальными финансами и муниципальным долгом Суксунского муниципального района</t>
    </r>
    <r>
      <rPr>
        <sz val="11"/>
        <rFont val="Calibri"/>
        <family val="2"/>
        <charset val="204"/>
      </rPr>
      <t>»</t>
    </r>
  </si>
  <si>
    <t>07 1 00 00000</t>
  </si>
  <si>
    <t>Подпрограмма «Организация и совершенствование бюджетного процесса»</t>
  </si>
  <si>
    <t>07 1 01 00000</t>
  </si>
  <si>
    <t xml:space="preserve">Основное мероприятие «Финансовое обеспечение непредвиденных и чрезвычайных ситуаций за счет резервного фонда Администрации Суксунского муниципального района»
</t>
  </si>
  <si>
    <t>07 1 01 2И010</t>
  </si>
  <si>
    <t xml:space="preserve">Резервный фонд Администрации муниципального района </t>
  </si>
  <si>
    <t>07 2 00 00000</t>
  </si>
  <si>
    <t xml:space="preserve">Подпрограмма «Повышение финансовой устойчивости местных бюджетов» </t>
  </si>
  <si>
    <t>07 2 01 00000</t>
  </si>
  <si>
    <t>Основное мероприятие «Выравнивание бюджетной обеспеченности»</t>
  </si>
  <si>
    <t>07 2 01 2И020</t>
  </si>
  <si>
    <t>Выравнивание бюджетной обеспеченности поселений из районного фонда финансовой поддержки поселений</t>
  </si>
  <si>
    <t>07 5 00 00000</t>
  </si>
  <si>
    <t>Подпрограмма «Обеспечение реализации Программы»</t>
  </si>
  <si>
    <t>07 5 01 00000</t>
  </si>
  <si>
    <r>
      <t>Основное мероприятие «Обеспечение выполнения функций органами местного самоуправления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</si>
  <si>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t>07 5 01 00050</t>
  </si>
  <si>
    <t xml:space="preserve">Обеспечение выполнения функций органами местного самоуправления </t>
  </si>
  <si>
    <t>07 5 01 2И030</t>
  </si>
  <si>
    <t>Осуществление кассового обслуживания бюджетов поселений</t>
  </si>
  <si>
    <t>08 0 00 00000</t>
  </si>
  <si>
    <t>Муниципальная программа «Территориальное развитие и муниципальная политика»</t>
  </si>
  <si>
    <t>08 2 00 00000</t>
  </si>
  <si>
    <t xml:space="preserve">Подпрограмма «Муниципальная поддержка социально-ориентированных некоммерческих организаций» </t>
  </si>
  <si>
    <t>08 2 01 00000</t>
  </si>
  <si>
    <r>
      <t>Основное мероприятие «Оказание содействия общественным объединениям</t>
    </r>
    <r>
      <rPr>
        <sz val="11"/>
        <rFont val="Calibri"/>
        <family val="2"/>
        <charset val="204"/>
      </rPr>
      <t>»</t>
    </r>
  </si>
  <si>
    <t>08 2 01 2К060</t>
  </si>
  <si>
    <t>Поддержка деятельности и содействие районному Совету ветеранов</t>
  </si>
  <si>
    <t>08 2 01 2К070</t>
  </si>
  <si>
    <t>Организация подписки общественным объединениям</t>
  </si>
  <si>
    <t>08 2 01 2К080</t>
  </si>
  <si>
    <t>Содействие районному Обществу инвалидов в проведении конкурсов, семинаров, мероприятий различного уровня, в том числе участие в мероприятиях различного уровня</t>
  </si>
  <si>
    <t>08 2 01 2К090</t>
  </si>
  <si>
    <t>Содействие Союзу участников боевых действий и их семей в проведении конкурсов, семинаров, мероприятий различного уровня, в том числе участие в мероприятиях различного уровня</t>
  </si>
  <si>
    <t>08 2 01 2К100</t>
  </si>
  <si>
    <t>Поддержка деятельности районного хора ветеранов</t>
  </si>
  <si>
    <t>08 2 02 00000</t>
  </si>
  <si>
    <r>
      <t>Основное мероприятие «Проведение мероприятий патриотической направленности</t>
    </r>
    <r>
      <rPr>
        <sz val="11"/>
        <rFont val="Calibri"/>
        <family val="2"/>
        <charset val="204"/>
      </rPr>
      <t>»</t>
    </r>
  </si>
  <si>
    <t>08 2 02 2К110</t>
  </si>
  <si>
    <t>Проведение мероприятий патриотической направленности, чествование Почетных граждан Суксунского района</t>
  </si>
  <si>
    <t>08 2 03 00000</t>
  </si>
  <si>
    <r>
      <t>Основное мероприятие «Поддержание жизненной активности людей старшего возраста</t>
    </r>
    <r>
      <rPr>
        <sz val="11"/>
        <rFont val="Calibri"/>
        <family val="2"/>
        <charset val="204"/>
      </rPr>
      <t>»</t>
    </r>
  </si>
  <si>
    <t>08 2 03 2К130</t>
  </si>
  <si>
    <r>
      <t xml:space="preserve">Проведение конкурса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Ветеранское подворье</t>
    </r>
    <r>
      <rPr>
        <sz val="11"/>
        <rFont val="Calibri"/>
        <family val="2"/>
        <charset val="204"/>
      </rPr>
      <t>»</t>
    </r>
  </si>
  <si>
    <t>08 2 03 2К140</t>
  </si>
  <si>
    <t>Проведение мероприятий, посвященных международному Дню пожилых людей</t>
  </si>
  <si>
    <t>08 2 03 2К150</t>
  </si>
  <si>
    <t xml:space="preserve">Проведение мероприятий по чествованию именинников </t>
  </si>
  <si>
    <t>08 2 03 2К160</t>
  </si>
  <si>
    <t>Проведение мероприятий для граждан, принимавших участие в ликвидации аварии на Чернобыльской АЭС</t>
  </si>
  <si>
    <t>08 2 03 2К170</t>
  </si>
  <si>
    <t>Проведение мероприятий для граждан пожилого возраста из числа пострадавших от политических репрессий, посвященных Дню памяти жертв политических репрессий</t>
  </si>
  <si>
    <t>09 0 00 00000</t>
  </si>
  <si>
    <t>Муниципальная программа «Управление имуществом и земельными ресурсами Суксунского муниципального района»</t>
  </si>
  <si>
    <t>09 1 00 00000</t>
  </si>
  <si>
    <t xml:space="preserve">Подпрограмма «Управление муниципальной собственностью Суксунского муниципального района» </t>
  </si>
  <si>
    <t>09 1 01 00000</t>
  </si>
  <si>
    <r>
      <t>Основное мероприятие «Эффективный учет муниципального имущества</t>
    </r>
    <r>
      <rPr>
        <sz val="11"/>
        <rFont val="Calibri"/>
        <family val="2"/>
        <charset val="204"/>
      </rPr>
      <t>»</t>
    </r>
  </si>
  <si>
    <t>09 1 01 2Л010</t>
  </si>
  <si>
    <t>Проведение технической инвентаризации объектов недвижимого имущества</t>
  </si>
  <si>
    <t>09 1 01 2Л040</t>
  </si>
  <si>
    <t>Претензионно-исковая работа с должниками</t>
  </si>
  <si>
    <t>09 1 02 00000</t>
  </si>
  <si>
    <r>
      <t>Основное мероприятие «Эффективное управление муниципальным имуществом</t>
    </r>
    <r>
      <rPr>
        <sz val="11"/>
        <rFont val="Calibri"/>
        <family val="2"/>
        <charset val="204"/>
      </rPr>
      <t>»</t>
    </r>
  </si>
  <si>
    <t>09 1 02 2Л050</t>
  </si>
  <si>
    <t>Проведение независимой оценки рыночной стоимости объектов муниципальной собственности</t>
  </si>
  <si>
    <t>09 1 02 2Л060</t>
  </si>
  <si>
    <t>Информирование о торгах по объектам муниципальной собственности</t>
  </si>
  <si>
    <t>09 1 02 2Л180</t>
  </si>
  <si>
    <t>Проведение аудиторских проверок и (или) анализа финансово-хозяйственной деятельности муниципальных унитарных предприятий независимым аудитором</t>
  </si>
  <si>
    <t>09 1 03 00000</t>
  </si>
  <si>
    <r>
      <t>Основное мероприятие «Обеспечение надлежащего использования и содержания муниципального имущества</t>
    </r>
    <r>
      <rPr>
        <sz val="11"/>
        <rFont val="Calibri"/>
        <family val="2"/>
        <charset val="204"/>
      </rPr>
      <t>»</t>
    </r>
  </si>
  <si>
    <t>09 1 03 2Л070</t>
  </si>
  <si>
    <t>Обеспечение содержания и обслуживания нежилого муниципального фонда объектов имущества, входящих в муниципальную казну</t>
  </si>
  <si>
    <t>09 1 03 2Л080</t>
  </si>
  <si>
    <t>Осуществление взносов на капитальный ремонт жилого муниципального фонда, входящего в муниципальную казну</t>
  </si>
  <si>
    <t>09 2 00 00000</t>
  </si>
  <si>
    <t xml:space="preserve">Подпрограмма «Управление земельными ресурсами Суксунского муниципального района» </t>
  </si>
  <si>
    <t>09 2 01 00000</t>
  </si>
  <si>
    <r>
      <t>Основное мероприятие «Эффективное управление земельными ресурсами</t>
    </r>
    <r>
      <rPr>
        <sz val="11"/>
        <rFont val="Calibri"/>
        <family val="2"/>
        <charset val="204"/>
      </rPr>
      <t>»</t>
    </r>
  </si>
  <si>
    <t>09 2 01 2Л090</t>
  </si>
  <si>
    <t xml:space="preserve">Информирование населения посредством СМИ о распоряжении земельными участками </t>
  </si>
  <si>
    <t>09 2 02 00000</t>
  </si>
  <si>
    <r>
      <t>Основное мероприятие «Эффективное распоряжение земельными ресурсами</t>
    </r>
    <r>
      <rPr>
        <sz val="11"/>
        <rFont val="Calibri"/>
        <family val="2"/>
        <charset val="204"/>
      </rPr>
      <t>»</t>
    </r>
  </si>
  <si>
    <t>09 2 02 2Л100</t>
  </si>
  <si>
    <t>Проведение работ по формированию и постановке на учет в государственном кадастре недвижимости земельных участков под объектами муниципальной собственности</t>
  </si>
  <si>
    <t>09 2 02 2Л130</t>
  </si>
  <si>
    <t>Проведение работ по оформлению невостребованных земельных долей и признанию права муниципальной собственности на них</t>
  </si>
  <si>
    <t>09 2 02 2Л140</t>
  </si>
  <si>
    <t>Осуществление претензионно-исковой работы с должниками</t>
  </si>
  <si>
    <t>10 0 00 00000</t>
  </si>
  <si>
    <t>Муниципальная программа «Обеспечение безопасности жизнедеятельности жителей Суксунского района»</t>
  </si>
  <si>
    <t>10 1 00 00000</t>
  </si>
  <si>
    <t>Подпрограмма «Безопасность дорожного движения»</t>
  </si>
  <si>
    <t>10 1 01 00000</t>
  </si>
  <si>
    <r>
      <t xml:space="preserve">Основное мероприятие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Совершенствование процесса обучения детей Правилам дорожного движения</t>
    </r>
    <r>
      <rPr>
        <sz val="11"/>
        <rFont val="Calibri"/>
        <family val="2"/>
        <charset val="204"/>
      </rPr>
      <t>»</t>
    </r>
  </si>
  <si>
    <t>10 1 01 2М010</t>
  </si>
  <si>
    <t xml:space="preserve">Проведение ежегодных конкурсов среди образовательных учреждений на лучшую организацию работы по профилактике БДД </t>
  </si>
  <si>
    <t>10 2 00 00000</t>
  </si>
  <si>
    <r>
      <t>Подпрограмма «Мероприятия по гражданской обороне, защите населения и территорий от чрезвычайных ситуаций природного и техногенного характера</t>
    </r>
    <r>
      <rPr>
        <sz val="11"/>
        <rFont val="Calibri"/>
        <family val="2"/>
        <charset val="204"/>
      </rPr>
      <t>»</t>
    </r>
  </si>
  <si>
    <t>10 2 01 00000</t>
  </si>
  <si>
    <r>
      <t>Основное мероприятие «Мероприятия по гражданской обороне по подготовке населения и организаций к действиям при ЧС в мирное и военное время</t>
    </r>
    <r>
      <rPr>
        <sz val="11"/>
        <rFont val="Calibri"/>
        <family val="2"/>
        <charset val="204"/>
      </rPr>
      <t>»</t>
    </r>
  </si>
  <si>
    <t>10 2 01 2М020</t>
  </si>
  <si>
    <r>
      <t>Подготовка и содержание в готовности необходимых сил и средств для защиты населения и территорий Суксунского муниципального района от чрезвычайных ситуаций природного и техногенного характера</t>
    </r>
    <r>
      <rPr>
        <sz val="11"/>
        <color indexed="8"/>
        <rFont val="Times New Roman"/>
        <family val="1"/>
        <charset val="204"/>
      </rPr>
      <t xml:space="preserve"> </t>
    </r>
  </si>
  <si>
    <t>90 0 00 00000</t>
  </si>
  <si>
    <t>Непрограммные мероприятия</t>
  </si>
  <si>
    <t>91 0 00 00000</t>
  </si>
  <si>
    <t xml:space="preserve">Обеспечение деятельности органов местного самоуправления </t>
  </si>
  <si>
    <t>91 0 00 00010</t>
  </si>
  <si>
    <t xml:space="preserve">Глава  муниципального района </t>
  </si>
  <si>
    <t>91 0 00 00020</t>
  </si>
  <si>
    <t xml:space="preserve">Руководитель контрольно-счетного органа муниципального образования </t>
  </si>
  <si>
    <t>91 0 00 00030</t>
  </si>
  <si>
    <t xml:space="preserve">Депутаты Земского собрания муниципального района </t>
  </si>
  <si>
    <t>91 0 00 00040</t>
  </si>
  <si>
    <t>Участие в Совете муниципальных образований Пермского края</t>
  </si>
  <si>
    <t>91 0 00 00050</t>
  </si>
  <si>
    <t>91 0 00 00060</t>
  </si>
  <si>
    <t>Осушествление контроля за исполнением бюджетов поселений</t>
  </si>
  <si>
    <t>91 0 00 2С050</t>
  </si>
  <si>
    <t>Образование комиссий  по  делам несовершеннолетних  и  защите их прав и организация их деятельности</t>
  </si>
  <si>
    <t>91 0 00 2С090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</si>
  <si>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</si>
  <si>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91 0 00 2С250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</si>
  <si>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</si>
  <si>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91 0 00 2К080</t>
  </si>
  <si>
    <t>Обеспечение хранения,  комплектования,  учета и использования архивных документов государственной части документов архивного фонда Пермского края</t>
  </si>
  <si>
    <t>91 0 00 2П040</t>
  </si>
  <si>
    <t>Составление протоколов об административных правонарушениях</t>
  </si>
  <si>
    <t>91 0 00 2П060</t>
  </si>
  <si>
    <t>Осуществление полномочий по созданию и организации деятельности административных комиссий</t>
  </si>
  <si>
    <t>91 0 00 2Т060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</si>
  <si>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</si>
  <si>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91 0 00 2У110</t>
  </si>
  <si>
    <t>Администрирование отдельных государственных полномочий по поддержке сельскохозяйственного производства</t>
  </si>
  <si>
    <t>91 0 00 51200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</si>
  <si>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</si>
  <si>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91 0 00 59300</t>
  </si>
  <si>
    <t>Государственная регистрация актов гражданского состояния</t>
  </si>
  <si>
    <t>92 0 00 00000</t>
  </si>
  <si>
    <t xml:space="preserve">Мероприятия, осуществляемые в рамках непрограммных направлений расходов </t>
  </si>
  <si>
    <t>92 0 00 2С070</t>
  </si>
  <si>
    <t>Содержание жилых помещений специализированного жилищного фонда для детей-сирот, детей, оставшихся без попечения родителей, лицам из их числа</t>
  </si>
  <si>
    <t>92 0 00 2С080</t>
  </si>
  <si>
    <t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</si>
  <si>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92 0 00 2С140</t>
  </si>
  <si>
    <t>Мероприятия по организации оздоровления и отдыха детей</t>
  </si>
  <si>
    <t>92 0 00 2Я010</t>
  </si>
  <si>
    <t xml:space="preserve">Информирование населения </t>
  </si>
  <si>
    <t>92 0 00 2Я020</t>
  </si>
  <si>
    <t xml:space="preserve">Организация отдыха детей </t>
  </si>
  <si>
    <t>92 0 00 2Я050</t>
  </si>
  <si>
    <t xml:space="preserve">Ликвидация муниципальных учреждений </t>
  </si>
  <si>
    <t>92 0 00 SC240</t>
  </si>
  <si>
    <t>Обеспечение работников учреждений бюджетной сферы Пермского края путевками на санаторно-курортное лечение и оздоровление</t>
  </si>
  <si>
    <t>92 0 00 70010</t>
  </si>
  <si>
    <t>Пенсии за выслугу лет лицам, замещающим муниципальные должности муниципального образования, муниципальным служащим</t>
  </si>
  <si>
    <t>Всего расходов</t>
  </si>
  <si>
    <t>Вед</t>
  </si>
  <si>
    <t>РЗ,ПР</t>
  </si>
  <si>
    <t>Сумма</t>
  </si>
  <si>
    <t xml:space="preserve">Земское собрание Суксунского муниципального района </t>
  </si>
  <si>
    <t>`0100</t>
  </si>
  <si>
    <t>Общегосударственные вопросы</t>
  </si>
  <si>
    <t>`0103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</si>
  <si>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</si>
  <si>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`0113</t>
  </si>
  <si>
    <t>Другие общегосударственные вопросы</t>
  </si>
  <si>
    <t>Управление территориального развития, градостроительства и инфраструктуры Администрации Суксунского муниципального района</t>
  </si>
  <si>
    <t>Управление муниципальными учреждениями Администрации Суксунского  муниципального района</t>
  </si>
  <si>
    <r>
      <t xml:space="preserve">Муниципальная программа             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Реализация национальной политики Суксунского муниципального района</t>
    </r>
    <r>
      <rPr>
        <sz val="11"/>
        <rFont val="Calibri"/>
        <family val="2"/>
        <charset val="204"/>
      </rPr>
      <t>»</t>
    </r>
  </si>
  <si>
    <t>`0600</t>
  </si>
  <si>
    <t>Охрана окружающей среды</t>
  </si>
  <si>
    <t>`0603</t>
  </si>
  <si>
    <t>Охрана объектов растительного и животного мира и среды их обитания</t>
  </si>
  <si>
    <t>`0700</t>
  </si>
  <si>
    <t>Образование</t>
  </si>
  <si>
    <t>`0701</t>
  </si>
  <si>
    <t>Дошкольное образование</t>
  </si>
  <si>
    <t xml:space="preserve"> </t>
  </si>
  <si>
    <t>`0702</t>
  </si>
  <si>
    <t>Общее образование</t>
  </si>
  <si>
    <r>
      <t xml:space="preserve">Основное мероприятие   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Обеспечение функционирования и содержания общеобразовательных учреждений</t>
    </r>
    <r>
      <rPr>
        <sz val="11"/>
        <rFont val="Calibri"/>
        <family val="2"/>
        <charset val="204"/>
      </rPr>
      <t>»</t>
    </r>
  </si>
  <si>
    <r>
      <t xml:space="preserve">Основное мероприятие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Совершенствование процесса обучения детей Правилам дорожного движения</t>
    </r>
    <r>
      <rPr>
        <sz val="11"/>
        <rFont val="Calibri"/>
        <family val="2"/>
        <charset val="204"/>
      </rPr>
      <t>»</t>
    </r>
  </si>
  <si>
    <t>`0703</t>
  </si>
  <si>
    <t>Дополнительное образование детей</t>
  </si>
  <si>
    <t>`0707</t>
  </si>
  <si>
    <t xml:space="preserve">Молодежная политика </t>
  </si>
  <si>
    <t>`0709</t>
  </si>
  <si>
    <t>Другие вопросы в области образования</t>
  </si>
  <si>
    <t>`0800</t>
  </si>
  <si>
    <t xml:space="preserve">Культура, кинематография </t>
  </si>
  <si>
    <t>`0801</t>
  </si>
  <si>
    <t>Культура</t>
  </si>
  <si>
    <t>Социальная политика</t>
  </si>
  <si>
    <t>Социальное обеспечение населения</t>
  </si>
  <si>
    <t xml:space="preserve">Подпрограмма «Развитие системы начального общего, основного общего, среднего общего, среднего общего образования Суксунского муниципального района» </t>
  </si>
  <si>
    <t>Охрана семьи и детства</t>
  </si>
  <si>
    <t>Физическая культура и спорт</t>
  </si>
  <si>
    <t xml:space="preserve">Физическая культура </t>
  </si>
  <si>
    <r>
      <t xml:space="preserve">Основное мероприятие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 xml:space="preserve">Обеспечение муниципальной услуги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Оказание услуг физкультурно-спортивной направленности</t>
    </r>
    <r>
      <rPr>
        <sz val="11"/>
        <rFont val="Calibri"/>
        <family val="2"/>
        <charset val="204"/>
      </rPr>
      <t>»</t>
    </r>
  </si>
  <si>
    <r>
      <t xml:space="preserve">Основное мероприятие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Совершенствование спортивной инфраструктуры и материально-технической базы для занятий физической культурой и массовым спортом</t>
    </r>
    <r>
      <rPr>
        <sz val="11"/>
        <rFont val="Calibri"/>
        <family val="2"/>
        <charset val="204"/>
      </rPr>
      <t>»</t>
    </r>
  </si>
  <si>
    <t xml:space="preserve">Администрация Суксунского муниципального района </t>
  </si>
  <si>
    <t>`0102</t>
  </si>
  <si>
    <t>Функционирование высшего должностного лица субъекта Российской Федерации и муниципального образования</t>
  </si>
  <si>
    <t>`0104</t>
  </si>
  <si>
    <t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</si>
  <si>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>`0105</t>
  </si>
  <si>
    <t>Судебная система</t>
  </si>
  <si>
    <t>`0400</t>
  </si>
  <si>
    <t>Национальная экономика</t>
  </si>
  <si>
    <t>`0405</t>
  </si>
  <si>
    <t>Сельское хозяйство и рыболовство</t>
  </si>
  <si>
    <r>
      <t xml:space="preserve">Муниципальная программа 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Экономическое развитие</t>
    </r>
    <r>
      <rPr>
        <sz val="11"/>
        <rFont val="Calibri"/>
        <family val="2"/>
        <charset val="204"/>
      </rPr>
      <t>»</t>
    </r>
  </si>
  <si>
    <t>`0406</t>
  </si>
  <si>
    <t>Водное хозяйство</t>
  </si>
  <si>
    <t>`0408</t>
  </si>
  <si>
    <t>Транспорт</t>
  </si>
  <si>
    <t>`0409</t>
  </si>
  <si>
    <t>Дорожное хозяйство (дорожные фонды)</t>
  </si>
  <si>
    <t>`0412</t>
  </si>
  <si>
    <t>Другие вопросы в области национальной экономики</t>
  </si>
  <si>
    <t>`0500</t>
  </si>
  <si>
    <t>Жилищно-коммунальное хозяйство</t>
  </si>
  <si>
    <t>`0501</t>
  </si>
  <si>
    <t>Жилищное хозяйство</t>
  </si>
  <si>
    <t>`0502</t>
  </si>
  <si>
    <t>Коммунальное  хозяйство</t>
  </si>
  <si>
    <t>Муниципальная  программа «Создание комфортной среды проживания и устойчивое развитие сельских  территорий в Суксунском муниципальном районе»</t>
  </si>
  <si>
    <t>Основное мероприятие  «Оптимизация и строительство объектов социальной инфраструктуры»</t>
  </si>
  <si>
    <t>Пенсионное обеспечение</t>
  </si>
  <si>
    <t>Ревизионная комиссия Суксунского муниципального района</t>
  </si>
  <si>
    <t>`0106</t>
  </si>
  <si>
    <t xml:space="preserve">Обеспечение деятельности финансовых, налоговых и таможенных органов и органов финансового (финансово-бюджетного) надзора </t>
  </si>
  <si>
    <t xml:space="preserve">Финансовое управление Администрации Суксунского муниципального района </t>
  </si>
  <si>
    <r>
      <t xml:space="preserve">Муниципальная программа     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Управление муниципальными финансами и муниципальным долгом Суксунского муниципального района</t>
    </r>
    <r>
      <rPr>
        <sz val="11"/>
        <rFont val="Calibri"/>
        <family val="2"/>
        <charset val="204"/>
      </rPr>
      <t>»</t>
    </r>
  </si>
  <si>
    <t>`0111</t>
  </si>
  <si>
    <t>Резервные фонды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</si>
  <si>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</si>
  <si>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Российcкой Федерации и муниципальных образований</t>
  </si>
  <si>
    <r>
      <t xml:space="preserve">Муниципальная программа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Управление муниципальными финансами и муниципальным долгом Суксунского муниципального района</t>
    </r>
    <r>
      <rPr>
        <sz val="11"/>
        <rFont val="Calibri"/>
        <family val="2"/>
        <charset val="204"/>
      </rPr>
      <t>»</t>
    </r>
  </si>
  <si>
    <t xml:space="preserve">ИТОГО </t>
  </si>
  <si>
    <t>Капитальный ремонт гидротехнических сооружений муниципальной собственности, бесхозяйных гидротехнических сооружений</t>
  </si>
  <si>
    <t>05 2 04 SЦ240</t>
  </si>
  <si>
    <t>01 3 04 2С020</t>
  </si>
  <si>
    <t>Обеспечение жильем молодых семей</t>
  </si>
  <si>
    <t>01 3 04 L4970</t>
  </si>
  <si>
    <t>Обеспечение жильем отдельных категорий граждан, установленных Федеральным законом от 12 января 1995 г. № 5-ФЗ «О ветеранах», в соответствии с Указом Президента Российской Федерации от 7 мая 2008 г. № 714 «Об обеспечении жильем ветеранов Великой Отечественной войны 1941-1945 годов»</t>
  </si>
  <si>
    <t>92 0 0051340</t>
  </si>
  <si>
    <t>06 2 05 00000</t>
  </si>
  <si>
    <t>Стимулирование педагогических работников по результатам обучения школьников</t>
  </si>
  <si>
    <t>06 2 05 2Н080</t>
  </si>
  <si>
    <t>Основное мероприятие «Стимулирование педагогических работников по результатам обучения школьников"</t>
  </si>
  <si>
    <t>01 3 04 SС020</t>
  </si>
  <si>
    <r>
      <t xml:space="preserve">Инвестиционный проект Суксунского муниципального района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Строительство детского сада в с. Тис Суксунского района Пермского края</t>
    </r>
    <r>
      <rPr>
        <sz val="11"/>
        <rFont val="Calibri"/>
        <family val="2"/>
        <charset val="204"/>
      </rPr>
      <t>»</t>
    </r>
  </si>
  <si>
    <t>05 2 01 41000</t>
  </si>
  <si>
    <t>06 5 04 00000</t>
  </si>
  <si>
    <r>
      <t>Основное мероприятие «Поддержка развития детско-юношеского патриотического движения</t>
    </r>
    <r>
      <rPr>
        <sz val="11"/>
        <rFont val="Calibri"/>
        <family val="2"/>
        <charset val="204"/>
      </rPr>
      <t>»</t>
    </r>
  </si>
  <si>
    <t>Поддержка развития детско-юношеского патриотического движения</t>
  </si>
  <si>
    <r>
      <t xml:space="preserve">Основное мероприятие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Обеспечение деятельности муниципального учреждения «Центр развития культуры»</t>
    </r>
  </si>
  <si>
    <r>
      <t xml:space="preserve">Инвестиционный проект Суксунского муниципального района          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Строительство детского сада в с. Тис Суксунского района Пермского края</t>
    </r>
    <r>
      <rPr>
        <sz val="11"/>
        <rFont val="Calibri"/>
        <family val="2"/>
        <charset val="204"/>
      </rPr>
      <t>»</t>
    </r>
  </si>
  <si>
    <r>
      <t xml:space="preserve">Инвестиционный проект Суксунского муниципального района           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Строительство детского сада в с. Тис Суксунского района Пермского края</t>
    </r>
    <r>
      <rPr>
        <sz val="11"/>
        <rFont val="Calibri"/>
        <family val="2"/>
        <charset val="204"/>
      </rPr>
      <t>»</t>
    </r>
  </si>
  <si>
    <t>Приложение № 3</t>
  </si>
  <si>
    <t>06 5 04 2E120</t>
  </si>
  <si>
    <t>05 2 02 2Д010</t>
  </si>
  <si>
    <t>05 2 02 2Д040</t>
  </si>
  <si>
    <t>Софинансирование поселений на содержание и ремонт автомобильных дорог поселений</t>
  </si>
  <si>
    <t>05 2 04 2Д080</t>
  </si>
  <si>
    <t>Капитальный ремонт гидротехнических сооружений пруда на р. Тис в селе Тис Суксунского района Пермского края</t>
  </si>
  <si>
    <t>92 0 00 2Я060</t>
  </si>
  <si>
    <t>Оказание содействия органам местного самоуправления муниципальных образований в решении вопросов местного значения</t>
  </si>
  <si>
    <t>`0503</t>
  </si>
  <si>
    <t>Благоустройство</t>
  </si>
  <si>
    <t>02 1 03 SФ130</t>
  </si>
  <si>
    <t>Строительство спортивных объектов, устройство спортивных площадок и оснащение объектов спортивным оборудованием и инвентарем для занятий физической культурой и спортом</t>
  </si>
  <si>
    <t>Массовый спорт</t>
  </si>
  <si>
    <t>`1102</t>
  </si>
  <si>
    <t xml:space="preserve">  </t>
  </si>
  <si>
    <t>Основное мероприятие «Единовременная премия обучающимся, награжденным знаком отличия Пермского края «Гордость Пермского края»</t>
  </si>
  <si>
    <t>Единовременная премия обучающимся,награжденным знаком отличия Пермского края «Гордость Пермского края»</t>
  </si>
  <si>
    <t>06 5 05 00000</t>
  </si>
  <si>
    <t>06 5 05 70450</t>
  </si>
  <si>
    <t>01 1 04 00000</t>
  </si>
  <si>
    <r>
      <t xml:space="preserve">Основное мероприятие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Функционирование, содержание, модернизация материально-технической базы учреждений</t>
    </r>
    <r>
      <rPr>
        <sz val="11"/>
        <rFont val="Calibri"/>
        <family val="2"/>
        <charset val="204"/>
      </rPr>
      <t>»</t>
    </r>
  </si>
  <si>
    <t>01 1 04 2А040</t>
  </si>
  <si>
    <t>Ремонтные работы имущественного комплекса учреждений</t>
  </si>
  <si>
    <r>
      <t xml:space="preserve">Основное мероприятие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Функционирование, содержание, модернизация материально-технической базы учреждений</t>
    </r>
    <r>
      <rPr>
        <sz val="11"/>
        <rFont val="Calibri"/>
        <family val="2"/>
        <charset val="204"/>
      </rPr>
      <t>»</t>
    </r>
  </si>
  <si>
    <t>Уточненный план</t>
  </si>
  <si>
    <t>Фактически исполнено</t>
  </si>
  <si>
    <t>% исполнения</t>
  </si>
  <si>
    <t>Приложение № 1</t>
  </si>
  <si>
    <t xml:space="preserve">к Решению Земского собрания                                                                                                                                         </t>
  </si>
  <si>
    <t xml:space="preserve">Суксунского  муниципального района </t>
  </si>
  <si>
    <t>Код бюджетной классификации</t>
  </si>
  <si>
    <t>Наименование показателя</t>
  </si>
  <si>
    <t>Уточненный план,  тыс. рублей</t>
  </si>
  <si>
    <t>Исполнено,  тыс.рублей</t>
  </si>
  <si>
    <t>администратора поступлений</t>
  </si>
  <si>
    <t xml:space="preserve">доходов бюджета Суксунского муниципального района </t>
  </si>
  <si>
    <t>048</t>
  </si>
  <si>
    <t>Федеральная служба по надзору в сфере природопользования</t>
  </si>
  <si>
    <t>1 12 01010 01 0000 120</t>
  </si>
  <si>
    <t>Плата за выбросы,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</si>
  <si>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</si>
  <si>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</si>
  <si>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 xml:space="preserve"> 1 12 01040 01 0000 120</t>
  </si>
  <si>
    <t>Плата за размещение отходов производства и потребления</t>
  </si>
  <si>
    <t xml:space="preserve">Федеральное казначейство </t>
  </si>
  <si>
    <t xml:space="preserve"> 1 03 02230 01 0000 110</t>
  </si>
  <si>
    <t>Доходы от уплаты акцизов на дизельное топливо, подлежащие рааспределению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</si>
  <si>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1 03 02240 01 0000 110</t>
  </si>
  <si>
    <t>Доходы от уплаты акцизов на моторные масла для дизельных и (или) карбюраторных (инжекторных) двигателей, подлежащие рааспределению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</si>
  <si>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1 03 02250 01 0000 110</t>
  </si>
  <si>
    <t>Доходы от уплаты акцизов на автомобильный бензин, подлежащие рааспределению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</si>
  <si>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1 03 02260 01 0000 110</t>
  </si>
  <si>
    <t>Доходы от уплаты акцизов на прямогонный бензин, подлежащие рааспределению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</si>
  <si>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106</t>
  </si>
  <si>
    <t>Федеральная служба по надзору в сфере транспорта</t>
  </si>
  <si>
    <t>1 16 30014 01 0000 140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</si>
  <si>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</si>
  <si>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1 16 90050 05 0000 140</t>
  </si>
  <si>
    <t>Прочие поступления  от денежных взысканий (штрафов) и иных сумм в возмещение ущерба, зачисляемые в  бюджеты муниципальных районов</t>
  </si>
  <si>
    <t xml:space="preserve"> 1 16 08010 01 0000 140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</si>
  <si>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</si>
  <si>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1 16 90050 05 0000 140</t>
  </si>
  <si>
    <t>177</t>
  </si>
  <si>
    <t>Министерство Российской Федерации по делам гражданской обороны, чрезвычайным ситуациям и ликвидации последствий стихийных бедствий</t>
  </si>
  <si>
    <t xml:space="preserve"> 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</si>
  <si>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</si>
  <si>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182</t>
  </si>
  <si>
    <t>Федеральная налоговая служба</t>
  </si>
  <si>
    <t xml:space="preserve"> 1 01 02000 01 0000 110</t>
  </si>
  <si>
    <t xml:space="preserve">Налог на доходы физических лиц </t>
  </si>
  <si>
    <t xml:space="preserve"> 1 01 02010 01 0000 110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</si>
  <si>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и 228 Налогового кодекса Российской Федерации</t>
    </r>
  </si>
  <si>
    <t xml:space="preserve">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</si>
  <si>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</si>
  <si>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1 01 02030 01 0000 110</t>
  </si>
  <si>
    <t>Налог на доходы физических лиц с доходов, полученными физическими лицами в соответствии со статьей 228 Налогового Кодекса Российской Федерации</t>
  </si>
  <si>
    <t xml:space="preserve"> 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</si>
  <si>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</si>
  <si>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 xml:space="preserve"> 1 05 02010 02 0000 110</t>
  </si>
  <si>
    <t>Единый налог на вмененный доход для отдельных видов деятельности</t>
  </si>
  <si>
    <t xml:space="preserve">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</si>
  <si>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</si>
  <si>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</si>
  <si>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</si>
  <si>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 1 06 04011 02 0000 110</t>
  </si>
  <si>
    <t>Транспортный налог с организаций</t>
  </si>
  <si>
    <t xml:space="preserve"> 1 06 04012 02 0000 110</t>
  </si>
  <si>
    <t>Транспортный налог с физических лиц</t>
  </si>
  <si>
    <t xml:space="preserve"> 1 08 03010 01 0000 110</t>
  </si>
  <si>
    <t>Государственная пошлина по делам, расматриваемым в судах общей юрисдикции, мировыми судьями (за исключением  Верховного суда Российской Федерации)</t>
  </si>
  <si>
    <t xml:space="preserve"> 1 16 03010 01 0000 140</t>
  </si>
  <si>
    <r>
      <t>Денежные взыскания (штрафы) за нарушение законодательства о налогах и сборах, предусмотренные статьями 116, 118, статьей 119,1, пунктами 1 и 2 статьи 120, статьями 125, 126, 128, 129, 129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>, 132, 133, 134, 135, 135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Налогового кодекса Российской Федерации </t>
    </r>
  </si>
  <si>
    <t>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</si>
  <si>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</si>
  <si>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1 16 06000 01 0000 140</t>
  </si>
  <si>
    <t>Денежные взыскания (штрафы) за нарушение законодательства о применении контрольно -кассовой техники при осуществлении наличных денежных расчетов и (или) расчетов с использованием платежных карт</t>
  </si>
  <si>
    <t>188</t>
  </si>
  <si>
    <t>Министерство внутренних дел Российской Федерации</t>
  </si>
  <si>
    <t>1 16 28000 01 0000 140</t>
  </si>
  <si>
    <t>Денежные взыскания (штрафы) за нарушение законодательства в области обеспечения санитарно -эпидемиологического благополучия человека и законодательства в сфере защиты прав потребителей</t>
  </si>
  <si>
    <t>1 16 43000 01 0000 140</t>
  </si>
  <si>
    <t>321</t>
  </si>
  <si>
    <t>Федеральная служба государственной регистрации, кадастра и картографии</t>
  </si>
  <si>
    <t xml:space="preserve"> 1 16 25060 01 0000 140 </t>
  </si>
  <si>
    <t>Денежные взыскания (штрафы) за нарушение земельного законодательства</t>
  </si>
  <si>
    <t xml:space="preserve"> 2 02 29999 05 0000 151</t>
  </si>
  <si>
    <t xml:space="preserve">Прочие субсидии бюджетам муниципальных районов </t>
  </si>
  <si>
    <t>субсидии, передаваемые бюджетам муниципальных районов на проектирование, строительство (реконструкция),капитальный ремонт и ремонт автомобильных дорог общего пользования местного значения</t>
  </si>
  <si>
    <t xml:space="preserve"> 2 02 30024 05 0000 151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</si>
  <si>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</si>
  <si>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на осуществление полномочий по регулированию тарифов на перевозки пассажиров и багажа автомобильным и городским электрическим транспортом на межмуниципальных маршрутах регулярных перевозок</t>
  </si>
  <si>
    <t>субвенции бюджетам муниципальных районов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</si>
  <si>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563</t>
  </si>
  <si>
    <t>Администрация Суксунского муниципального района</t>
  </si>
  <si>
    <t xml:space="preserve">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</si>
  <si>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</si>
  <si>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</si>
  <si>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</si>
  <si>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</si>
  <si>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</si>
  <si>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1 11 05313 13 0000 120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</si>
  <si>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</si>
  <si>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</si>
  <si>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</si>
  <si>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1 13 02995 05 0000 130</t>
  </si>
  <si>
    <t>Прочие доходы от компенсации затрат бюджетов муниципальных районов</t>
  </si>
  <si>
    <t xml:space="preserve"> 1 14 02053 05 0000 410</t>
  </si>
  <si>
    <t>Доходы от реализации иного имущества, находящегося в собственности 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</si>
  <si>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</si>
  <si>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</si>
  <si>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</si>
  <si>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</si>
  <si>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1 14 06313 10 0000 430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</si>
  <si>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</si>
  <si>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1 14 06313 13 0000 430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</si>
  <si>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</si>
  <si>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1 16 33050 05 0000 140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</si>
  <si>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</si>
  <si>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субвенции бюджетам муниципальных районов на составление протоколов об  административных правонарушениях</t>
  </si>
  <si>
    <t>субвенции бюджетам муниципальных районов на обеспечение хранения, комлектования, учета и использования архивных документов государственной части архивного фонда Пермского края</t>
  </si>
  <si>
    <t xml:space="preserve">субвенции бюджетам муниципальных районов на образование комиссий по делам несовершеннолетних лиц и защите их прав и организацию их деятельности </t>
  </si>
  <si>
    <t>субвенции бюджетам муниципальных районов на администрирование отдельных государственных полномочий по поддержке сельскохозяйственного производства</t>
  </si>
  <si>
    <t>субвенции бюджетам муниципальных районов на осуществление полномочий по созданию и организации деятельности административных комиссий</t>
  </si>
  <si>
    <t xml:space="preserve"> 2 02 35082 05 0000 151</t>
  </si>
  <si>
    <t>Субвенции бюджетам муниципальных районов на предоставление жилых помещений детям-сиротам и детям, оставщимся без попечения родителей, лицам из их числа по договорам найма специализированных жилых помещений</t>
  </si>
  <si>
    <t xml:space="preserve"> 2 02 35543 05 0000 151</t>
  </si>
  <si>
    <t>Субвенции бюджетам муниципальных районов на содействие достижению целевых показателей региональных программ развития агропромышленного комплекса</t>
  </si>
  <si>
    <t xml:space="preserve"> 2 02 35930 05 0000 151</t>
  </si>
  <si>
    <t>Субвенции бюджетам муниципальных районов на государственную регистрацию актов гражданского состояния</t>
  </si>
  <si>
    <t>2 02 39999 05 0000 151</t>
  </si>
  <si>
    <t>Прочие субвенции бюджетам муниципальных районов</t>
  </si>
  <si>
    <t>субвенции бюджетам муниципальных районов на содержание жилых помещений специализированного жилищного фонда для детей-сирот, детей, оставщихся без попечения родителей, лицам из их числа</t>
  </si>
  <si>
    <t xml:space="preserve"> 2 19 60010 05 0000 151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</si>
  <si>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</si>
  <si>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574</t>
  </si>
  <si>
    <t xml:space="preserve">Управление муниципальными учреждениями Администрации Суксунского муниципального района </t>
  </si>
  <si>
    <t>субсидии, передаваемые бюджетам муниципальных районов на организацию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</t>
  </si>
  <si>
    <t xml:space="preserve">субсидии, передаваемые бюджетам муниципальных районов на приобретение путевок на санаторно-курортное лечение и оздоровление </t>
  </si>
  <si>
    <t>субвенции бюджетам муниципальных районов  на предоставление государственных гарантий на получение общедоступного бесплатного дошкольного, начального, основного, среднего общего образования, а также дополнительного образования в общеобразовательных организациях</t>
  </si>
  <si>
    <t>субвенции бюджетам муниципальных районов на 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</t>
  </si>
  <si>
    <t>субвенции бюджетам муниципальных районов на предоставление мер социальной поддержки педагогическим работникам образовательных организаций, работающим и проживающим в сельской местности и поселках городского типа, по оплате жилого помещения и коммунальных услуг</t>
  </si>
  <si>
    <t>субвенции бюджетам муниципальных районов на предоставление мер социальной поддержки отдельным категориям граждан,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</si>
  <si>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бюджетам муниципальных районов на предоставление мер социальной поддержки педагогическим работникам образовательных организаций</t>
  </si>
  <si>
    <t>субвенции бюджетам муниципальных районов  на предоставление мер социальной поддержки учащимся  из многодетных малоимущих  и малоимущих семей</t>
  </si>
  <si>
    <t>субвенции бюджетам муниципальных районов по организации оздоровления и отдыха детей</t>
  </si>
  <si>
    <t>2 02 40014 05 0000 151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</si>
  <si>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</si>
  <si>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создание условий для организации досуга и обеспечение жителей поселения услугами организаций культуры</t>
  </si>
  <si>
    <t>организация библиотечного обслуживания населения, комплектование и обеспечение сохранности библиотечного фонда</t>
  </si>
  <si>
    <t>муниципальная программа "Молодежная политика Суксунского района" подпрограмма "Кадры"</t>
  </si>
  <si>
    <t xml:space="preserve"> 2 02 49999 05 0000 151</t>
  </si>
  <si>
    <t>Прочие межбюджетные трансферты, передаваемые бюджетам муниципальных районов</t>
  </si>
  <si>
    <t xml:space="preserve">на реализацию мероприятий по стимулированию педагогических работников по результатам обучения школьников </t>
  </si>
  <si>
    <t>2 18 05020 05 0000 180</t>
  </si>
  <si>
    <t>Доходы бюджетов муниципальных районов от возврата автономными учреждениями остатков субсидий прошлых лет</t>
  </si>
  <si>
    <t>2 19 60010 05 0000 151</t>
  </si>
  <si>
    <t>580</t>
  </si>
  <si>
    <t xml:space="preserve"> 2 02 40014 05 0000 151</t>
  </si>
  <si>
    <t>844</t>
  </si>
  <si>
    <t>Инспекция государственного технического надзора Пермского края</t>
  </si>
  <si>
    <t>980</t>
  </si>
  <si>
    <t>Финансовое управление Администрации Суксунского муниципального района</t>
  </si>
  <si>
    <t xml:space="preserve"> 1 16 18050 05 0000 140</t>
  </si>
  <si>
    <t xml:space="preserve">Денежные взыскания (штрафы) за нарушение бюджетного законодательства (в части бюджетов муниципальных районов) </t>
  </si>
  <si>
    <t>Дотация бюджетам муниципальных районов на выравнивание бюджетной обеспеченности</t>
  </si>
  <si>
    <t>субсидии, передаваемые бюджетам муниципальных районов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</si>
  <si>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Всего доходов</t>
  </si>
  <si>
    <t>Доходы бюджета Суксунского муниципального района за 2018 год по кодам классификации доходов бюджетов</t>
  </si>
  <si>
    <t>076</t>
  </si>
  <si>
    <t>Федеральное агенство по рыболовству</t>
  </si>
  <si>
    <t>1 14 02053 05 0000 440</t>
  </si>
  <si>
    <t>Доходы от реализации иного имущества, находящегося в собственности 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</si>
  <si>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1 16 30030 01 0000 140</t>
  </si>
  <si>
    <t>Прочие денежные взыскания (штрафы) за правонарушения в области дорожного движения</t>
  </si>
  <si>
    <t>816</t>
  </si>
  <si>
    <t>1 16 35030 05 0000 140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</si>
  <si>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</si>
  <si>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Прочие неналоговые доходы бюджетов муниципальных районов</t>
  </si>
  <si>
    <t>Дотация на поддержку мер по обеспечению сбалансированности бюджета</t>
  </si>
  <si>
    <t>Субсидии бюджетам муниципальных районов на реализацию мероприятий по обеспечению жильем молодых семей</t>
  </si>
  <si>
    <t>предоставление социальной выплаты молодым семьям на приобретение (строительство) жилья</t>
  </si>
  <si>
    <t>субсидии бюджетам муниципальных районов на строительство спортивных объектов, устройство спортивных площадок и оснащение объектов спортивным оборудованием и инвентарем для занятий физической культурой и спортом</t>
  </si>
  <si>
    <t>субвенции бюджетам муниципальных районов на осуществление государственных полномочий по обеспечению жилыми помещениями для детей-сирот и детей, оставщихся без попечения родителей, лиц, из числа детей-сирот и детей,оставщихся без попечения родителей, специализированного жилищного фонда</t>
  </si>
  <si>
    <t>субвенции бюджетам муниципальных районов на ежемесячное денежное вознаграждение за классное руководство</t>
  </si>
  <si>
    <t>субвенции бюджетам муниципальных районов на предоставление  выплаты компенсации части родительской платы за присмотр и уход за ребенком в образовательных организациях, реализующих образовательную  программу дошкольного образования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</si>
  <si>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1941 -1945 годов»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</si>
  <si>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</si>
  <si>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полномочий в сфере дорожной деятельности</t>
  </si>
  <si>
    <t>возмещение расходов муниципальных образований, связанных с реализацией инвестиционных проектов по объектам социальной инфраструктуры</t>
  </si>
  <si>
    <t>выплата единовременных премий обучающимся награжденных знаком  отличия Пермского края "Гордость Пермского края"</t>
  </si>
  <si>
    <t>2 18 05010 05 0000 180</t>
  </si>
  <si>
    <t>Доходы бюджетов муниципальных районов от возврата бюджетными учреждениями остатков субсидий прошлых лет</t>
  </si>
  <si>
    <t>Возврат остатков субсидий на поддержку отрасли культуры из бюджетов муниципальных районов</t>
  </si>
  <si>
    <t>Министерство природных ресурсов, лесного хозяйства и экологии Пермского края</t>
  </si>
  <si>
    <t>2 02 35120 05 0000 151</t>
  </si>
  <si>
    <t>2 02 35134 05 0000 151</t>
  </si>
  <si>
    <t>2 02 49999 05 0000 151</t>
  </si>
  <si>
    <t>2 19 25519 05 0000 151</t>
  </si>
  <si>
    <t xml:space="preserve"> 2 02 25497 05 0000 151</t>
  </si>
  <si>
    <t>2 02 15001 05 0000 151</t>
  </si>
  <si>
    <t>2 02 15002 05 0000 151</t>
  </si>
  <si>
    <t>1 17 05050 05 0000 180</t>
  </si>
  <si>
    <t>Приложение № 5</t>
  </si>
  <si>
    <t>к Решению Земского собрания</t>
  </si>
  <si>
    <t>Суксунского муниципального района</t>
  </si>
  <si>
    <t xml:space="preserve">Код бюджетной классификации </t>
  </si>
  <si>
    <t>Код</t>
  </si>
  <si>
    <t xml:space="preserve">администратора источника финансирования </t>
  </si>
  <si>
    <t>источника финансирования дефицитов бюджетов</t>
  </si>
  <si>
    <t>2</t>
  </si>
  <si>
    <t>3</t>
  </si>
  <si>
    <t>4</t>
  </si>
  <si>
    <t xml:space="preserve"> 01 05 00 00 00 0000 000</t>
  </si>
  <si>
    <t>05</t>
  </si>
  <si>
    <t xml:space="preserve">Изменение остатков  средств на счетах по учету средств бюджета </t>
  </si>
  <si>
    <t xml:space="preserve"> 01 05 00 00 00 0000 500</t>
  </si>
  <si>
    <t>06</t>
  </si>
  <si>
    <t>Увеличение остатков средств бюджетов</t>
  </si>
  <si>
    <t xml:space="preserve"> 01 05 02 00 00 0000 500</t>
  </si>
  <si>
    <t>07</t>
  </si>
  <si>
    <t>Увеличение прочих  остатков средств бюджетов</t>
  </si>
  <si>
    <t xml:space="preserve"> 01 05 02 01 00 0000 510</t>
  </si>
  <si>
    <t>08</t>
  </si>
  <si>
    <t>Увеличение прочих остатков денежных средств бюджетов</t>
  </si>
  <si>
    <t xml:space="preserve"> 01 05 02 01 05 0000 510</t>
  </si>
  <si>
    <t>09</t>
  </si>
  <si>
    <t>Увеличение  прочих остатков денежных средств бюджетов муниципальных районов</t>
  </si>
  <si>
    <t xml:space="preserve"> 01 05 00 00 00 0000 600</t>
  </si>
  <si>
    <t>10</t>
  </si>
  <si>
    <t>Уменьшение остатков средств бюджетов</t>
  </si>
  <si>
    <t xml:space="preserve"> 01 05 02 00 00 0000 600</t>
  </si>
  <si>
    <t>11</t>
  </si>
  <si>
    <t>Уменьшение прочих  остатков средств бюджетов</t>
  </si>
  <si>
    <t xml:space="preserve"> 01 05 02 01 00 0000 610</t>
  </si>
  <si>
    <t>12</t>
  </si>
  <si>
    <t>Уменьшение прочих остатков денежных средств бюджетов</t>
  </si>
  <si>
    <t xml:space="preserve"> 01 05 02 01 05 0000 610</t>
  </si>
  <si>
    <t>13</t>
  </si>
  <si>
    <t xml:space="preserve">Уменьшение прочих остатков денежных средств  бюджетов муниципальных районов </t>
  </si>
  <si>
    <t>15</t>
  </si>
  <si>
    <t>ВСЕГО источников финансирования дефицита бюджета</t>
  </si>
  <si>
    <t>Источники финансирования дефицита бюджета Суксунского муниципального района за 2018 год по кодам классификации источников финансирования дефицитов бюджетов, тыс.рублей</t>
  </si>
  <si>
    <t>Виды муниципальных долговых обязательств</t>
  </si>
  <si>
    <t>в том числе общая сумма предоставленных гарантий по обязательствам перед третьими лицами</t>
  </si>
  <si>
    <t>1. Ценные бумаги</t>
  </si>
  <si>
    <t>2. Бюджетные кредиты, привлеченные в бюджет муниципального района от других бюджетов бюджетной системы Российской Федерации</t>
  </si>
  <si>
    <t>3. Кредиты, полученные Суксунским муниципальным районом от кредитных организаций</t>
  </si>
  <si>
    <t>4. Муниципальные гарантии Суксунского муниципального района</t>
  </si>
  <si>
    <t>5. Иные (за исключением указанных) непогашенные долговые обязательства Суксунcкого муниципального района</t>
  </si>
  <si>
    <t xml:space="preserve">Всего </t>
  </si>
  <si>
    <t>Общая сумма муниципального долга по состоянию на 01.01.2019, в том числе общая сумма предоставленных гарантий по обязательствам перед третьими лицами</t>
  </si>
  <si>
    <t>Муниципальный долг по состоянию на 01.01.2019</t>
  </si>
  <si>
    <t>№</t>
  </si>
  <si>
    <t>Наименование муниципального образования</t>
  </si>
  <si>
    <t xml:space="preserve">численность </t>
  </si>
  <si>
    <t xml:space="preserve">Суксунское городское поселение </t>
  </si>
  <si>
    <t xml:space="preserve">Киселевское сельское поселение </t>
  </si>
  <si>
    <t xml:space="preserve">Ключевское сельское поселение </t>
  </si>
  <si>
    <t xml:space="preserve">Поедугинское сельское поселение </t>
  </si>
  <si>
    <t>ИТОГО</t>
  </si>
  <si>
    <t xml:space="preserve">Объемы дотаций муниципальным образованиям района в 2018 году из районного фонда финансовой поддержки поселений, тыс.рублей </t>
  </si>
  <si>
    <t>Функционирование высшего должностного лица субъекта Российской Федерации и органа местного самоуправления</t>
  </si>
  <si>
    <t>Обеспечение деятельности органов местного самоуправления</t>
  </si>
  <si>
    <t>Глава муниципального района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</si>
  <si>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</si>
  <si>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Депутаты Земского собрания муниципального района</t>
  </si>
  <si>
    <t>Обеспечение выполнения функций органов местного самоуправления</t>
  </si>
  <si>
    <t>Осуществление контроля за исполнением бюджетов поселений</t>
  </si>
  <si>
    <t xml:space="preserve">Водное хозяйство </t>
  </si>
  <si>
    <t>Межбюджетные трансферты</t>
  </si>
  <si>
    <t>04 2 01 2Г030</t>
  </si>
  <si>
    <t>Жилищное  хозяйство</t>
  </si>
  <si>
    <r>
      <t xml:space="preserve">Подпрограмма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Комплексное обустройство объектов общественной инфраструктуры Суксунского муниципального района</t>
    </r>
    <r>
      <rPr>
        <sz val="11"/>
        <rFont val="Calibri"/>
        <family val="2"/>
        <charset val="204"/>
      </rPr>
      <t>»</t>
    </r>
  </si>
  <si>
    <r>
      <t xml:space="preserve">Основное мероприятие                         «Предоставление муниципальной услуги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Реализация образовательных программ дошкольного образования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</si>
  <si>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r>
      <t xml:space="preserve">Основное мероприятие       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Обеспечение функционирования и содержания общеобразовательных учреждений</t>
    </r>
    <r>
      <rPr>
        <sz val="11"/>
        <rFont val="Calibri"/>
        <family val="2"/>
        <charset val="204"/>
      </rPr>
      <t>»</t>
    </r>
  </si>
  <si>
    <r>
      <t xml:space="preserve">Основное мероприятие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Совершенствование процесса обучения детей Правилам дорожного движения</t>
    </r>
    <r>
      <rPr>
        <sz val="11"/>
        <rFont val="Calibri"/>
        <family val="2"/>
        <charset val="204"/>
      </rPr>
      <t>»</t>
    </r>
  </si>
  <si>
    <r>
      <t xml:space="preserve">Основное мероприятие «Предоставление муниципальной услуги                                 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Реализация дополнительных общеразвивающих программ</t>
    </r>
    <r>
      <rPr>
        <sz val="11"/>
        <rFont val="Calibri"/>
        <family val="2"/>
        <charset val="204"/>
      </rPr>
      <t>»</t>
    </r>
    <r>
      <rPr>
        <sz val="11"/>
        <rFont val="Times New Roman"/>
        <family val="1"/>
        <charset val="204"/>
      </rPr>
      <t xml:space="preserve"> </t>
    </r>
  </si>
  <si>
    <r>
      <t xml:space="preserve">Основное мероприятие          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Совершенствование процесса обучения детей Правилам дорожного движения</t>
    </r>
    <r>
      <rPr>
        <sz val="11"/>
        <rFont val="Calibri"/>
        <family val="2"/>
        <charset val="204"/>
      </rPr>
      <t>»</t>
    </r>
  </si>
  <si>
    <t>Молодежная политика и оздоровление детей</t>
  </si>
  <si>
    <t>Организация отдыха детей в каникулярное время</t>
  </si>
  <si>
    <t>92 0 00 51340</t>
  </si>
  <si>
    <r>
      <t xml:space="preserve">Муниципальная программа      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Управление муниципальными финансами и муниципальным долгом Суксунского муниципального района</t>
    </r>
    <r>
      <rPr>
        <sz val="11"/>
        <rFont val="Calibri"/>
        <family val="2"/>
        <charset val="204"/>
      </rPr>
      <t>»</t>
    </r>
  </si>
  <si>
    <t xml:space="preserve">Расходы бюджета Суксунского муниципального района за 2018 год по разделам и подразделам, целевым статьям и видам расходов  классификации расходов бюджетов, тыс.рублей </t>
  </si>
  <si>
    <t>Подпрограмма «Мероприятия по гражданской обороне, защите населения и территорий от чрезвычайных ситуаций природного и техногенного характера»</t>
  </si>
  <si>
    <t>Основное мероприятие «Мероприятия по гражданской обороне по подготовке населения и организаций к действиям при ЧС в мирное и военное время»</t>
  </si>
  <si>
    <t>Подготовка и содержание в готовности необходимых сил и средств для защиты населения и территорий Суксунского муниципального района от чрезвычайных ситуаций природного и техногенного характера</t>
  </si>
  <si>
    <t>10 00000000</t>
  </si>
  <si>
    <t>10 20000000</t>
  </si>
  <si>
    <t>10 20100000</t>
  </si>
  <si>
    <t>10 2012М020</t>
  </si>
  <si>
    <r>
      <t xml:space="preserve">Муниципальная программа        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Управление муниципальными финансами и муниципальным долгом Суксунского муниципального района</t>
    </r>
    <r>
      <rPr>
        <sz val="11"/>
        <rFont val="Calibri"/>
        <family val="2"/>
        <charset val="204"/>
      </rPr>
      <t>»</t>
    </r>
  </si>
  <si>
    <r>
      <t xml:space="preserve">Муниципальная программа                  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Реализация национальной политики Суксунского муниципального района</t>
    </r>
    <r>
      <rPr>
        <sz val="11"/>
        <rFont val="Calibri"/>
        <family val="2"/>
        <charset val="204"/>
      </rPr>
      <t>»</t>
    </r>
  </si>
  <si>
    <t>05 2 02 SТ040</t>
  </si>
  <si>
    <r>
      <t xml:space="preserve">Муниципальная программа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</rPr>
      <t>Экономическое развитие</t>
    </r>
    <r>
      <rPr>
        <sz val="11"/>
        <rFont val="Calibri"/>
        <family val="2"/>
        <charset val="204"/>
      </rPr>
      <t>»</t>
    </r>
  </si>
  <si>
    <r>
      <t xml:space="preserve">Инвестиционный проект Суксунского муниципального района       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Строительство детского сада в с. Тис Суксунского района Пермского края</t>
    </r>
    <r>
      <rPr>
        <sz val="11"/>
        <rFont val="Calibri"/>
        <family val="2"/>
        <charset val="204"/>
      </rPr>
      <t>»</t>
    </r>
  </si>
  <si>
    <r>
      <t xml:space="preserve">Инвестиционный проект Суксунского муниципального района    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Строительство детского сада в с. Тис Суксунского района Пермского края</t>
    </r>
    <r>
      <rPr>
        <sz val="11"/>
        <rFont val="Calibri"/>
        <family val="2"/>
        <charset val="204"/>
      </rPr>
      <t>»</t>
    </r>
  </si>
  <si>
    <r>
      <t xml:space="preserve">Основное мероприятие                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Обеспечение деятельности муниципального учреждения «Центр развития культуры»</t>
    </r>
  </si>
  <si>
    <r>
      <t xml:space="preserve">Основное мероприятие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Функционирование, содержание, модернизация материально-технической базы учреждений</t>
    </r>
    <r>
      <rPr>
        <sz val="11"/>
        <rFont val="Calibri"/>
        <family val="2"/>
        <charset val="204"/>
      </rPr>
      <t>»</t>
    </r>
  </si>
  <si>
    <r>
      <t xml:space="preserve">Основное мероприятие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 xml:space="preserve">Обеспечение муниципальной услуги                           </t>
    </r>
    <r>
      <rPr>
        <sz val="11"/>
        <rFont val="Calibri"/>
        <family val="2"/>
        <charset val="204"/>
      </rPr>
      <t>«</t>
    </r>
    <r>
      <rPr>
        <sz val="11"/>
        <rFont val="Times New Roman"/>
        <family val="1"/>
        <charset val="204"/>
      </rPr>
      <t>Оказание услуг физкультурно-спортивной направленности</t>
    </r>
    <r>
      <rPr>
        <sz val="11"/>
        <rFont val="Calibri"/>
        <family val="2"/>
        <charset val="204"/>
      </rPr>
      <t>»</t>
    </r>
  </si>
  <si>
    <t>Расходы бюджета Суксунского муниципального района за 2018 год по ведомственной структуре расходов бюджета, тыс.рублей</t>
  </si>
  <si>
    <t>Приложение № 2</t>
  </si>
  <si>
    <t>Приложение № 7</t>
  </si>
  <si>
    <t>Приложение № 6</t>
  </si>
  <si>
    <t>Приложение № 4</t>
  </si>
  <si>
    <t>Расходы бюджета Суксунского муниципального района за 2018 год по целевым статьям (муниципальным программам и непрограммным направлениям деятельности), группам видов расходов классификации расходов бюджетов, тыс.рублей</t>
  </si>
  <si>
    <t xml:space="preserve"> от 02.07.2019    № 85</t>
  </si>
  <si>
    <t>от 02.07.2019    № 85</t>
  </si>
  <si>
    <t xml:space="preserve">от 02.07.2019 № 85 </t>
  </si>
  <si>
    <t>от 02.07.2019 № 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</si>
</sst>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0.0"/>
    <numFmt numFmtId="168" formatCode="#,##0.000"/>
    <numFmt numFmtId="169" formatCode="?"/>
    <numFmt numFmtId="170" formatCode="#,##0.0000"/>
    <numFmt numFmtId="171" formatCode="0.0%"/>
    <numFmt numFmtId="172" formatCode="#,##0.00000"/>
  </numFmts>
  <fonts count="8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9"/>
      <name val="Times New Roman"/>
      <family val="1"/>
    </font>
    <font>
      <sz val="11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  <charset val="204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12"/>
      <name val="Arial Cyr"/>
      <charset val="204"/>
    </font>
    <font>
      <b/>
      <sz val="14"/>
      <name val="Times New Roman"/>
      <family val="1"/>
    </font>
    <font>
      <sz val="14"/>
      <name val="Arial Cyr"/>
      <charset val="204"/>
    </font>
    <font>
      <sz val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1"/>
      <name val="Times New Roman Cyr"/>
      <family val="1"/>
      <charset val="204"/>
    </font>
    <font>
      <sz val="9"/>
      <name val="Times New Roman CYR"/>
      <family val="1"/>
      <charset val="204"/>
    </font>
    <font>
      <sz val="12"/>
      <name val="Times New Roman"/>
      <family val="1"/>
    </font>
    <font>
      <b/>
      <sz val="11"/>
      <color indexed="8"/>
      <name val="Times New Roman"/>
      <family val="1"/>
    </font>
  </fonts>
  <fills count="53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8"/>
        <bgColor indexed="58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24">
    <xf numFmtId="0" fontId="0" fillId="0" borderId="0"/>
    <xf numFmtId="0" fontId="18" fillId="2" borderId="0"/>
    <xf numFmtId="0" fontId="23" fillId="0" borderId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4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9" borderId="0" applyNumberFormat="0" applyBorder="0" applyAlignment="0" applyProtection="0"/>
    <xf numFmtId="0" fontId="30" fillId="12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19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3" fillId="19" borderId="0" applyNumberFormat="0" applyBorder="0" applyAlignment="0" applyProtection="0"/>
    <xf numFmtId="0" fontId="34" fillId="33" borderId="5" applyNumberFormat="0" applyAlignment="0" applyProtection="0"/>
    <xf numFmtId="0" fontId="35" fillId="20" borderId="6" applyNumberFormat="0" applyAlignment="0" applyProtection="0"/>
    <xf numFmtId="0" fontId="36" fillId="34" borderId="0" applyNumberFormat="0" applyBorder="0" applyAlignment="0" applyProtection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37" borderId="0" applyNumberFormat="0" applyBorder="0" applyAlignment="0" applyProtection="0"/>
    <xf numFmtId="0" fontId="39" fillId="0" borderId="7" applyNumberFormat="0" applyFill="0" applyAlignment="0" applyProtection="0"/>
    <xf numFmtId="0" fontId="40" fillId="0" borderId="8" applyNumberFormat="0" applyFill="0" applyAlignment="0" applyProtection="0"/>
    <xf numFmtId="0" fontId="41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42" fillId="31" borderId="5" applyNumberFormat="0" applyAlignment="0" applyProtection="0"/>
    <xf numFmtId="0" fontId="43" fillId="0" borderId="10" applyNumberFormat="0" applyFill="0" applyAlignment="0" applyProtection="0"/>
    <xf numFmtId="0" fontId="44" fillId="31" borderId="0" applyNumberFormat="0" applyBorder="0" applyAlignment="0" applyProtection="0"/>
    <xf numFmtId="0" fontId="45" fillId="0" borderId="0"/>
    <xf numFmtId="0" fontId="23" fillId="30" borderId="11" applyNumberFormat="0" applyFont="0" applyAlignment="0" applyProtection="0"/>
    <xf numFmtId="0" fontId="46" fillId="33" borderId="12" applyNumberFormat="0" applyAlignment="0" applyProtection="0"/>
    <xf numFmtId="4" fontId="47" fillId="38" borderId="13" applyNumberFormat="0" applyProtection="0">
      <alignment vertical="center"/>
    </xf>
    <xf numFmtId="4" fontId="48" fillId="38" borderId="13" applyNumberFormat="0" applyProtection="0">
      <alignment vertical="center"/>
    </xf>
    <xf numFmtId="4" fontId="47" fillId="38" borderId="13" applyNumberFormat="0" applyProtection="0">
      <alignment horizontal="left" vertical="center" indent="1"/>
    </xf>
    <xf numFmtId="0" fontId="47" fillId="38" borderId="13" applyNumberFormat="0" applyProtection="0">
      <alignment horizontal="left" vertical="top" indent="1"/>
    </xf>
    <xf numFmtId="4" fontId="47" fillId="3" borderId="0" applyNumberFormat="0" applyProtection="0">
      <alignment horizontal="left" vertical="center" indent="1"/>
    </xf>
    <xf numFmtId="4" fontId="29" fillId="8" borderId="13" applyNumberFormat="0" applyProtection="0">
      <alignment horizontal="right" vertical="center"/>
    </xf>
    <xf numFmtId="4" fontId="29" fillId="4" borderId="13" applyNumberFormat="0" applyProtection="0">
      <alignment horizontal="right" vertical="center"/>
    </xf>
    <xf numFmtId="4" fontId="29" fillId="39" borderId="13" applyNumberFormat="0" applyProtection="0">
      <alignment horizontal="right" vertical="center"/>
    </xf>
    <xf numFmtId="4" fontId="29" fillId="40" borderId="13" applyNumberFormat="0" applyProtection="0">
      <alignment horizontal="right" vertical="center"/>
    </xf>
    <xf numFmtId="4" fontId="29" fillId="41" borderId="13" applyNumberFormat="0" applyProtection="0">
      <alignment horizontal="right" vertical="center"/>
    </xf>
    <xf numFmtId="4" fontId="29" fillId="42" borderId="13" applyNumberFormat="0" applyProtection="0">
      <alignment horizontal="right" vertical="center"/>
    </xf>
    <xf numFmtId="4" fontId="29" fillId="10" borderId="13" applyNumberFormat="0" applyProtection="0">
      <alignment horizontal="right" vertical="center"/>
    </xf>
    <xf numFmtId="4" fontId="29" fillId="43" borderId="13" applyNumberFormat="0" applyProtection="0">
      <alignment horizontal="right" vertical="center"/>
    </xf>
    <xf numFmtId="4" fontId="29" fillId="44" borderId="13" applyNumberFormat="0" applyProtection="0">
      <alignment horizontal="right" vertical="center"/>
    </xf>
    <xf numFmtId="4" fontId="47" fillId="45" borderId="14" applyNumberFormat="0" applyProtection="0">
      <alignment horizontal="left" vertical="center" indent="1"/>
    </xf>
    <xf numFmtId="4" fontId="29" fillId="46" borderId="0" applyNumberFormat="0" applyProtection="0">
      <alignment horizontal="left" vertical="center" indent="1"/>
    </xf>
    <xf numFmtId="4" fontId="49" fillId="9" borderId="0" applyNumberFormat="0" applyProtection="0">
      <alignment horizontal="left" vertical="center" indent="1"/>
    </xf>
    <xf numFmtId="4" fontId="29" fillId="3" borderId="13" applyNumberFormat="0" applyProtection="0">
      <alignment horizontal="right" vertical="center"/>
    </xf>
    <xf numFmtId="4" fontId="50" fillId="46" borderId="0" applyNumberFormat="0" applyProtection="0">
      <alignment horizontal="left" vertical="center" indent="1"/>
    </xf>
    <xf numFmtId="4" fontId="50" fillId="3" borderId="0" applyNumberFormat="0" applyProtection="0">
      <alignment horizontal="left" vertical="center" indent="1"/>
    </xf>
    <xf numFmtId="0" fontId="23" fillId="9" borderId="13" applyNumberFormat="0" applyProtection="0">
      <alignment horizontal="left" vertical="center" indent="1"/>
    </xf>
    <xf numFmtId="0" fontId="51" fillId="11" borderId="15" applyNumberFormat="0" applyProtection="0">
      <alignment horizontal="left" vertical="center" indent="1"/>
    </xf>
    <xf numFmtId="0" fontId="23" fillId="9" borderId="13" applyNumberFormat="0" applyProtection="0">
      <alignment horizontal="left" vertical="top" indent="1"/>
    </xf>
    <xf numFmtId="0" fontId="23" fillId="3" borderId="13" applyNumberFormat="0" applyProtection="0">
      <alignment horizontal="left" vertical="center" indent="1"/>
    </xf>
    <xf numFmtId="0" fontId="51" fillId="47" borderId="15" applyNumberFormat="0" applyProtection="0">
      <alignment horizontal="left" vertical="center" indent="1"/>
    </xf>
    <xf numFmtId="0" fontId="23" fillId="3" borderId="13" applyNumberFormat="0" applyProtection="0">
      <alignment horizontal="left" vertical="top" indent="1"/>
    </xf>
    <xf numFmtId="0" fontId="23" fillId="7" borderId="13" applyNumberFormat="0" applyProtection="0">
      <alignment horizontal="left" vertical="center" indent="1"/>
    </xf>
    <xf numFmtId="0" fontId="51" fillId="7" borderId="15" applyNumberFormat="0" applyProtection="0">
      <alignment horizontal="left" vertical="center" indent="1"/>
    </xf>
    <xf numFmtId="0" fontId="23" fillId="7" borderId="13" applyNumberFormat="0" applyProtection="0">
      <alignment horizontal="left" vertical="top" indent="1"/>
    </xf>
    <xf numFmtId="0" fontId="23" fillId="46" borderId="13" applyNumberFormat="0" applyProtection="0">
      <alignment horizontal="left" vertical="center" indent="1"/>
    </xf>
    <xf numFmtId="0" fontId="23" fillId="46" borderId="13" applyNumberFormat="0" applyProtection="0">
      <alignment horizontal="left" vertical="top" indent="1"/>
    </xf>
    <xf numFmtId="0" fontId="23" fillId="6" borderId="1" applyNumberFormat="0">
      <protection locked="0"/>
    </xf>
    <xf numFmtId="0" fontId="52" fillId="9" borderId="16" applyBorder="0"/>
    <xf numFmtId="4" fontId="29" fillId="5" borderId="13" applyNumberFormat="0" applyProtection="0">
      <alignment vertical="center"/>
    </xf>
    <xf numFmtId="4" fontId="53" fillId="5" borderId="13" applyNumberFormat="0" applyProtection="0">
      <alignment vertical="center"/>
    </xf>
    <xf numFmtId="4" fontId="29" fillId="5" borderId="13" applyNumberFormat="0" applyProtection="0">
      <alignment horizontal="left" vertical="center" indent="1"/>
    </xf>
    <xf numFmtId="0" fontId="29" fillId="5" borderId="13" applyNumberFormat="0" applyProtection="0">
      <alignment horizontal="left" vertical="top" indent="1"/>
    </xf>
    <xf numFmtId="4" fontId="29" fillId="46" borderId="13" applyNumberFormat="0" applyProtection="0">
      <alignment horizontal="right" vertical="center"/>
    </xf>
    <xf numFmtId="4" fontId="51" fillId="0" borderId="15" applyNumberFormat="0" applyProtection="0">
      <alignment horizontal="right" vertical="center"/>
    </xf>
    <xf numFmtId="4" fontId="53" fillId="46" borderId="13" applyNumberFormat="0" applyProtection="0">
      <alignment horizontal="right" vertical="center"/>
    </xf>
    <xf numFmtId="4" fontId="29" fillId="3" borderId="13" applyNumberFormat="0" applyProtection="0">
      <alignment horizontal="left" vertical="center" indent="1"/>
    </xf>
    <xf numFmtId="0" fontId="29" fillId="3" borderId="13" applyNumberFormat="0" applyProtection="0">
      <alignment horizontal="left" vertical="top" indent="1"/>
    </xf>
    <xf numFmtId="4" fontId="54" fillId="48" borderId="0" applyNumberFormat="0" applyProtection="0">
      <alignment horizontal="left" vertical="center" indent="1"/>
    </xf>
    <xf numFmtId="0" fontId="51" fillId="49" borderId="1"/>
    <xf numFmtId="4" fontId="55" fillId="46" borderId="13" applyNumberFormat="0" applyProtection="0">
      <alignment horizontal="right" vertical="center"/>
    </xf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6" fillId="0" borderId="17" applyNumberFormat="0" applyFill="0" applyAlignment="0" applyProtection="0"/>
    <xf numFmtId="0" fontId="57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0" fontId="22" fillId="0" borderId="0"/>
    <xf numFmtId="0" fontId="32" fillId="0" borderId="0"/>
    <xf numFmtId="0" fontId="11" fillId="0" borderId="0"/>
    <xf numFmtId="0" fontId="11" fillId="0" borderId="0"/>
    <xf numFmtId="0" fontId="58" fillId="0" borderId="0"/>
    <xf numFmtId="0" fontId="11" fillId="0" borderId="0"/>
    <xf numFmtId="0" fontId="18" fillId="2" borderId="0"/>
    <xf numFmtId="0" fontId="23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1" fillId="0" borderId="0"/>
    <xf numFmtId="0" fontId="10" fillId="0" borderId="0"/>
    <xf numFmtId="0" fontId="59" fillId="0" borderId="0"/>
    <xf numFmtId="9" fontId="11" fillId="0" borderId="0" applyFont="0" applyFill="0" applyBorder="0" applyAlignment="0" applyProtection="0"/>
    <xf numFmtId="0" fontId="60" fillId="0" borderId="0"/>
    <xf numFmtId="165" fontId="11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3" fillId="0" borderId="0"/>
    <xf numFmtId="4" fontId="51" fillId="38" borderId="15" applyNumberFormat="0" applyProtection="0">
      <alignment vertical="center"/>
    </xf>
    <xf numFmtId="4" fontId="51" fillId="38" borderId="15" applyNumberFormat="0" applyProtection="0">
      <alignment vertical="center"/>
    </xf>
    <xf numFmtId="4" fontId="51" fillId="50" borderId="15" applyNumberFormat="0" applyProtection="0">
      <alignment horizontal="left" vertical="center" indent="1"/>
    </xf>
    <xf numFmtId="4" fontId="51" fillId="50" borderId="15" applyNumberFormat="0" applyProtection="0">
      <alignment horizontal="left" vertical="center" indent="1"/>
    </xf>
    <xf numFmtId="4" fontId="51" fillId="51" borderId="15" applyNumberFormat="0" applyProtection="0">
      <alignment horizontal="left" vertical="center" indent="1"/>
    </xf>
    <xf numFmtId="4" fontId="51" fillId="51" borderId="15" applyNumberFormat="0" applyProtection="0">
      <alignment horizontal="left" vertical="center" indent="1"/>
    </xf>
    <xf numFmtId="0" fontId="23" fillId="9" borderId="13" applyNumberFormat="0" applyProtection="0">
      <alignment horizontal="left" vertical="center" indent="1"/>
    </xf>
    <xf numFmtId="0" fontId="23" fillId="9" borderId="13" applyNumberFormat="0" applyProtection="0">
      <alignment horizontal="left" vertical="center" indent="1"/>
    </xf>
    <xf numFmtId="0" fontId="23" fillId="3" borderId="13" applyNumberFormat="0" applyProtection="0">
      <alignment horizontal="left" vertical="center" indent="1"/>
    </xf>
    <xf numFmtId="0" fontId="23" fillId="7" borderId="13" applyNumberFormat="0" applyProtection="0">
      <alignment horizontal="left" vertical="center" indent="1"/>
    </xf>
    <xf numFmtId="4" fontId="51" fillId="51" borderId="15" applyNumberFormat="0" applyProtection="0">
      <alignment horizontal="left" vertical="center" indent="1"/>
    </xf>
    <xf numFmtId="4" fontId="51" fillId="51" borderId="15" applyNumberFormat="0" applyProtection="0">
      <alignment horizontal="left" vertical="center" inden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3" fillId="0" borderId="0"/>
    <xf numFmtId="9" fontId="23" fillId="0" borderId="0" applyFont="0" applyFill="0" applyBorder="0" applyAlignment="0" applyProtection="0"/>
    <xf numFmtId="9" fontId="11" fillId="0" borderId="0" applyFont="0" applyFill="0" applyBorder="0" applyAlignment="0" applyProtection="0"/>
    <xf numFmtId="172" fontId="1" fillId="0" borderId="0" applyFont="0" applyFill="0" applyBorder="0" applyAlignment="0" applyProtection="0"/>
  </cellStyleXfs>
  <cellXfs count="398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0" fontId="12" fillId="0" borderId="0" xfId="0" applyFont="1" applyFill="1" applyAlignment="1">
      <alignment horizontal="right"/>
    </xf>
    <xf numFmtId="4" fontId="13" fillId="0" borderId="0" xfId="0" applyNumberFormat="1" applyFont="1" applyAlignment="1">
      <alignment horizontal="right" vertical="center"/>
    </xf>
    <xf numFmtId="0" fontId="0" fillId="0" borderId="0" xfId="0" applyFill="1" applyAlignment="1"/>
    <xf numFmtId="0" fontId="15" fillId="0" borderId="0" xfId="0" applyFont="1" applyFill="1" applyAlignment="1"/>
    <xf numFmtId="0" fontId="12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/>
    </xf>
    <xf numFmtId="0" fontId="24" fillId="0" borderId="1" xfId="0" applyFont="1" applyFill="1" applyBorder="1"/>
    <xf numFmtId="49" fontId="27" fillId="0" borderId="1" xfId="0" applyNumberFormat="1" applyFont="1" applyFill="1" applyBorder="1" applyAlignment="1">
      <alignment horizontal="justify" vertical="center" wrapText="1"/>
    </xf>
    <xf numFmtId="4" fontId="20" fillId="0" borderId="1" xfId="0" applyNumberFormat="1" applyFont="1" applyFill="1" applyBorder="1" applyAlignment="1">
      <alignment horizontal="center"/>
    </xf>
    <xf numFmtId="4" fontId="15" fillId="0" borderId="0" xfId="0" applyNumberFormat="1" applyFont="1" applyFill="1" applyAlignment="1">
      <alignment horizontal="center"/>
    </xf>
    <xf numFmtId="0" fontId="15" fillId="0" borderId="0" xfId="0" applyFont="1" applyFill="1"/>
    <xf numFmtId="4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3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4" fontId="0" fillId="0" borderId="0" xfId="0" applyNumberFormat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61" fillId="0" borderId="1" xfId="0" applyFont="1" applyFill="1" applyBorder="1" applyAlignment="1">
      <alignment horizontal="right"/>
    </xf>
    <xf numFmtId="170" fontId="0" fillId="0" borderId="0" xfId="0" applyNumberFormat="1" applyFill="1"/>
    <xf numFmtId="168" fontId="15" fillId="0" borderId="0" xfId="0" applyNumberFormat="1" applyFont="1" applyFill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0" fontId="28" fillId="0" borderId="1" xfId="0" applyFont="1" applyFill="1" applyBorder="1" applyAlignment="1">
      <alignment horizontal="justify" wrapText="1"/>
    </xf>
    <xf numFmtId="4" fontId="13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justify" vertical="top"/>
    </xf>
    <xf numFmtId="49" fontId="13" fillId="0" borderId="1" xfId="0" applyNumberFormat="1" applyFont="1" applyFill="1" applyBorder="1" applyAlignment="1">
      <alignment horizontal="justify" vertical="center"/>
    </xf>
    <xf numFmtId="0" fontId="13" fillId="0" borderId="1" xfId="0" applyFont="1" applyFill="1" applyBorder="1" applyAlignment="1">
      <alignment horizontal="justify" vertical="center" wrapText="1"/>
    </xf>
    <xf numFmtId="49" fontId="13" fillId="0" borderId="1" xfId="1" applyNumberFormat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justify" vertical="center"/>
    </xf>
    <xf numFmtId="0" fontId="13" fillId="0" borderId="1" xfId="0" applyFont="1" applyFill="1" applyBorder="1" applyAlignment="1">
      <alignment horizontal="justify" wrapText="1"/>
    </xf>
    <xf numFmtId="49" fontId="12" fillId="0" borderId="1" xfId="0" applyNumberFormat="1" applyFont="1" applyFill="1" applyBorder="1" applyAlignment="1">
      <alignment horizontal="justify" vertical="center"/>
    </xf>
    <xf numFmtId="0" fontId="13" fillId="0" borderId="1" xfId="0" applyFont="1" applyFill="1" applyBorder="1" applyAlignment="1">
      <alignment horizontal="center" wrapText="1"/>
    </xf>
    <xf numFmtId="0" fontId="13" fillId="0" borderId="1" xfId="0" applyNumberFormat="1" applyFont="1" applyFill="1" applyBorder="1" applyAlignment="1">
      <alignment horizontal="justify" vertical="top" wrapText="1" shrinkToFit="1"/>
    </xf>
    <xf numFmtId="0" fontId="12" fillId="0" borderId="1" xfId="0" applyFont="1" applyFill="1" applyBorder="1" applyAlignment="1">
      <alignment horizontal="justify" vertical="top" wrapText="1"/>
    </xf>
    <xf numFmtId="49" fontId="13" fillId="0" borderId="1" xfId="0" applyNumberFormat="1" applyFont="1" applyFill="1" applyBorder="1" applyAlignment="1">
      <alignment horizontal="center" vertical="top"/>
    </xf>
    <xf numFmtId="49" fontId="13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horizontal="justify" vertical="center"/>
    </xf>
    <xf numFmtId="0" fontId="13" fillId="0" borderId="1" xfId="1" applyNumberFormat="1" applyFont="1" applyFill="1" applyBorder="1" applyAlignment="1">
      <alignment horizontal="justify" vertical="center" wrapText="1"/>
    </xf>
    <xf numFmtId="0" fontId="19" fillId="0" borderId="1" xfId="0" applyFont="1" applyFill="1" applyBorder="1" applyAlignment="1">
      <alignment horizontal="center" wrapText="1"/>
    </xf>
    <xf numFmtId="49" fontId="12" fillId="0" borderId="1" xfId="0" applyNumberFormat="1" applyFont="1" applyFill="1" applyBorder="1" applyAlignment="1">
      <alignment horizontal="justify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justify" vertical="top" wrapText="1"/>
    </xf>
    <xf numFmtId="0" fontId="19" fillId="0" borderId="1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center" vertical="top" wrapText="1"/>
    </xf>
    <xf numFmtId="49" fontId="13" fillId="0" borderId="2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justify" vertical="center" wrapText="1"/>
    </xf>
    <xf numFmtId="0" fontId="13" fillId="0" borderId="1" xfId="2" applyNumberFormat="1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justify" wrapText="1"/>
    </xf>
    <xf numFmtId="0" fontId="13" fillId="0" borderId="2" xfId="0" applyNumberFormat="1" applyFont="1" applyFill="1" applyBorder="1" applyAlignment="1">
      <alignment horizontal="justify" vertical="top" wrapText="1" shrinkToFi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/>
    </xf>
    <xf numFmtId="0" fontId="25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justify" vertical="center" wrapText="1"/>
    </xf>
    <xf numFmtId="0" fontId="24" fillId="0" borderId="1" xfId="0" applyFont="1" applyFill="1" applyBorder="1" applyAlignment="1">
      <alignment horizontal="justify" vertical="center"/>
    </xf>
    <xf numFmtId="0" fontId="20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/>
    <xf numFmtId="0" fontId="24" fillId="0" borderId="1" xfId="0" applyFont="1" applyFill="1" applyBorder="1" applyAlignment="1">
      <alignment wrapText="1"/>
    </xf>
    <xf numFmtId="0" fontId="24" fillId="0" borderId="2" xfId="0" applyFont="1" applyFill="1" applyBorder="1"/>
    <xf numFmtId="0" fontId="24" fillId="0" borderId="2" xfId="0" applyFont="1" applyFill="1" applyBorder="1" applyAlignment="1">
      <alignment horizontal="justify" wrapText="1"/>
    </xf>
    <xf numFmtId="0" fontId="20" fillId="0" borderId="1" xfId="0" applyFont="1" applyFill="1" applyBorder="1" applyAlignment="1">
      <alignment horizontal="center" vertical="top" wrapText="1"/>
    </xf>
    <xf numFmtId="0" fontId="13" fillId="0" borderId="1" xfId="1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justify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justify" vertical="center" wrapText="1"/>
    </xf>
    <xf numFmtId="0" fontId="13" fillId="0" borderId="1" xfId="0" applyNumberFormat="1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horizontal="justify"/>
    </xf>
    <xf numFmtId="166" fontId="12" fillId="0" borderId="1" xfId="0" applyNumberFormat="1" applyFont="1" applyFill="1" applyBorder="1" applyAlignment="1">
      <alignment horizontal="center"/>
    </xf>
    <xf numFmtId="167" fontId="12" fillId="0" borderId="1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top" wrapText="1"/>
    </xf>
    <xf numFmtId="49" fontId="13" fillId="0" borderId="2" xfId="0" applyNumberFormat="1" applyFont="1" applyFill="1" applyBorder="1" applyAlignment="1">
      <alignment horizontal="center" vertical="top"/>
    </xf>
    <xf numFmtId="0" fontId="13" fillId="0" borderId="2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top" wrapText="1"/>
    </xf>
    <xf numFmtId="49" fontId="12" fillId="0" borderId="1" xfId="0" applyNumberFormat="1" applyFont="1" applyFill="1" applyBorder="1" applyAlignment="1">
      <alignment horizontal="center" vertical="top" wrapText="1"/>
    </xf>
    <xf numFmtId="0" fontId="13" fillId="0" borderId="1" xfId="0" applyNumberFormat="1" applyFont="1" applyFill="1" applyBorder="1" applyAlignment="1">
      <alignment horizontal="left" vertical="top" wrapText="1"/>
    </xf>
    <xf numFmtId="2" fontId="12" fillId="0" borderId="1" xfId="0" applyNumberFormat="1" applyFont="1" applyFill="1" applyBorder="1" applyAlignment="1">
      <alignment horizontal="center"/>
    </xf>
    <xf numFmtId="0" fontId="13" fillId="0" borderId="2" xfId="0" applyNumberFormat="1" applyFont="1" applyFill="1" applyBorder="1" applyAlignment="1">
      <alignment horizontal="left" vertical="center" wrapText="1"/>
    </xf>
    <xf numFmtId="49" fontId="13" fillId="0" borderId="2" xfId="0" applyNumberFormat="1" applyFont="1" applyFill="1" applyBorder="1" applyAlignment="1">
      <alignment horizontal="justify" vertical="center"/>
    </xf>
    <xf numFmtId="0" fontId="13" fillId="0" borderId="1" xfId="2" applyNumberFormat="1" applyFont="1" applyFill="1" applyBorder="1" applyAlignment="1">
      <alignment vertical="top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center"/>
    </xf>
    <xf numFmtId="0" fontId="63" fillId="0" borderId="1" xfId="0" applyFont="1" applyFill="1" applyBorder="1"/>
    <xf numFmtId="0" fontId="63" fillId="0" borderId="1" xfId="0" applyFont="1" applyFill="1" applyBorder="1" applyAlignment="1">
      <alignment horizontal="center"/>
    </xf>
    <xf numFmtId="0" fontId="6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vertical="top" wrapText="1"/>
    </xf>
    <xf numFmtId="0" fontId="21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justify" vertical="center" wrapText="1"/>
    </xf>
    <xf numFmtId="0" fontId="24" fillId="0" borderId="2" xfId="0" applyFont="1" applyFill="1" applyBorder="1" applyAlignment="1">
      <alignment wrapText="1"/>
    </xf>
    <xf numFmtId="0" fontId="12" fillId="0" borderId="1" xfId="0" applyFont="1" applyFill="1" applyBorder="1" applyAlignment="1">
      <alignment horizontal="left" vertical="top" wrapText="1"/>
    </xf>
    <xf numFmtId="4" fontId="14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49" fontId="13" fillId="0" borderId="18" xfId="0" applyNumberFormat="1" applyFont="1" applyFill="1" applyBorder="1" applyAlignment="1" applyProtection="1">
      <alignment horizontal="center" vertical="center" wrapText="1"/>
    </xf>
    <xf numFmtId="49" fontId="13" fillId="0" borderId="19" xfId="0" applyNumberFormat="1" applyFont="1" applyFill="1" applyBorder="1" applyAlignment="1" applyProtection="1">
      <alignment horizontal="left" vertical="center" wrapText="1"/>
    </xf>
    <xf numFmtId="0" fontId="13" fillId="0" borderId="1" xfId="0" applyNumberFormat="1" applyFont="1" applyFill="1" applyBorder="1" applyAlignment="1">
      <alignment horizontal="justify" vertical="center" wrapText="1" shrinkToFit="1"/>
    </xf>
    <xf numFmtId="49" fontId="13" fillId="0" borderId="1" xfId="0" applyNumberFormat="1" applyFont="1" applyFill="1" applyBorder="1" applyAlignment="1">
      <alignment vertical="center"/>
    </xf>
    <xf numFmtId="49" fontId="13" fillId="0" borderId="3" xfId="0" applyNumberFormat="1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justify" vertical="top" wrapText="1"/>
    </xf>
    <xf numFmtId="4" fontId="13" fillId="0" borderId="3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justify" wrapText="1"/>
    </xf>
    <xf numFmtId="49" fontId="13" fillId="0" borderId="1" xfId="0" applyNumberFormat="1" applyFont="1" applyFill="1" applyBorder="1" applyAlignment="1" applyProtection="1">
      <alignment horizontal="center" vertical="center" wrapText="1"/>
    </xf>
    <xf numFmtId="169" fontId="27" fillId="0" borderId="1" xfId="0" applyNumberFormat="1" applyFont="1" applyFill="1" applyBorder="1" applyAlignment="1" applyProtection="1">
      <alignment horizontal="left" vertical="center" wrapText="1"/>
    </xf>
    <xf numFmtId="169" fontId="13" fillId="0" borderId="1" xfId="0" applyNumberFormat="1" applyFont="1" applyFill="1" applyBorder="1" applyAlignment="1" applyProtection="1">
      <alignment horizontal="justify" vertical="center" wrapText="1"/>
    </xf>
    <xf numFmtId="0" fontId="62" fillId="0" borderId="1" xfId="0" applyFont="1" applyFill="1" applyBorder="1"/>
    <xf numFmtId="168" fontId="12" fillId="0" borderId="1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171" fontId="13" fillId="0" borderId="1" xfId="0" applyNumberFormat="1" applyFont="1" applyFill="1" applyBorder="1" applyAlignment="1">
      <alignment horizontal="center"/>
    </xf>
    <xf numFmtId="171" fontId="14" fillId="0" borderId="1" xfId="0" applyNumberFormat="1" applyFont="1" applyFill="1" applyBorder="1" applyAlignment="1">
      <alignment horizontal="center"/>
    </xf>
    <xf numFmtId="49" fontId="64" fillId="0" borderId="0" xfId="131" applyNumberFormat="1" applyFont="1" applyAlignment="1">
      <alignment horizontal="center" vertical="center"/>
    </xf>
    <xf numFmtId="0" fontId="11" fillId="0" borderId="0" xfId="132" applyFont="1" applyAlignment="1">
      <alignment horizontal="center"/>
    </xf>
    <xf numFmtId="0" fontId="13" fillId="0" borderId="0" xfId="132" applyFont="1" applyAlignment="1">
      <alignment horizontal="justify" vertical="center"/>
    </xf>
    <xf numFmtId="0" fontId="2" fillId="0" borderId="0" xfId="131" applyFont="1"/>
    <xf numFmtId="0" fontId="13" fillId="0" borderId="0" xfId="132" applyFont="1" applyAlignment="1">
      <alignment horizontal="justify" vertical="center" wrapText="1"/>
    </xf>
    <xf numFmtId="0" fontId="27" fillId="0" borderId="0" xfId="132" applyFont="1" applyAlignment="1">
      <alignment horizontal="justify" vertical="center"/>
    </xf>
    <xf numFmtId="0" fontId="27" fillId="0" borderId="0" xfId="132" applyFont="1" applyAlignment="1">
      <alignment horizontal="center" vertical="center"/>
    </xf>
    <xf numFmtId="49" fontId="65" fillId="0" borderId="1" xfId="131" applyNumberFormat="1" applyFont="1" applyBorder="1" applyAlignment="1">
      <alignment horizontal="center" vertical="center" wrapText="1"/>
    </xf>
    <xf numFmtId="49" fontId="66" fillId="0" borderId="1" xfId="131" applyNumberFormat="1" applyFont="1" applyBorder="1" applyAlignment="1">
      <alignment horizontal="center" vertical="center"/>
    </xf>
    <xf numFmtId="0" fontId="63" fillId="0" borderId="1" xfId="132" applyFont="1" applyBorder="1" applyAlignment="1">
      <alignment horizontal="center" vertical="center" wrapText="1"/>
    </xf>
    <xf numFmtId="0" fontId="63" fillId="0" borderId="1" xfId="132" applyFont="1" applyBorder="1" applyAlignment="1">
      <alignment horizontal="center" vertical="center"/>
    </xf>
    <xf numFmtId="49" fontId="67" fillId="0" borderId="1" xfId="131" applyNumberFormat="1" applyFont="1" applyBorder="1" applyAlignment="1">
      <alignment horizontal="center" vertical="center"/>
    </xf>
    <xf numFmtId="0" fontId="27" fillId="0" borderId="1" xfId="132" applyFont="1" applyBorder="1" applyAlignment="1">
      <alignment horizontal="center" vertical="center" wrapText="1"/>
    </xf>
    <xf numFmtId="0" fontId="61" fillId="0" borderId="1" xfId="132" applyFont="1" applyBorder="1" applyAlignment="1">
      <alignment horizontal="center" vertical="center" wrapText="1"/>
    </xf>
    <xf numFmtId="4" fontId="67" fillId="0" borderId="1" xfId="131" applyNumberFormat="1" applyFont="1" applyBorder="1" applyAlignment="1">
      <alignment horizontal="center" vertical="center"/>
    </xf>
    <xf numFmtId="166" fontId="67" fillId="0" borderId="1" xfId="131" applyNumberFormat="1" applyFont="1" applyBorder="1" applyAlignment="1">
      <alignment horizontal="center" vertical="center"/>
    </xf>
    <xf numFmtId="0" fontId="27" fillId="0" borderId="20" xfId="120" applyFont="1" applyBorder="1" applyAlignment="1">
      <alignment horizontal="justify" vertical="center" wrapText="1"/>
    </xf>
    <xf numFmtId="4" fontId="64" fillId="0" borderId="1" xfId="131" applyNumberFormat="1" applyFont="1" applyBorder="1" applyAlignment="1">
      <alignment horizontal="center" vertical="center"/>
    </xf>
    <xf numFmtId="166" fontId="64" fillId="0" borderId="1" xfId="131" applyNumberFormat="1" applyFont="1" applyBorder="1" applyAlignment="1">
      <alignment horizontal="center" vertical="center"/>
    </xf>
    <xf numFmtId="49" fontId="27" fillId="0" borderId="1" xfId="132" applyNumberFormat="1" applyFont="1" applyBorder="1" applyAlignment="1">
      <alignment horizontal="center" vertical="center"/>
    </xf>
    <xf numFmtId="0" fontId="27" fillId="0" borderId="20" xfId="120" applyFont="1" applyFill="1" applyBorder="1" applyAlignment="1">
      <alignment horizontal="justify" vertical="center" wrapText="1"/>
    </xf>
    <xf numFmtId="4" fontId="27" fillId="0" borderId="1" xfId="132" applyNumberFormat="1" applyFont="1" applyFill="1" applyBorder="1" applyAlignment="1">
      <alignment horizontal="center" vertical="center"/>
    </xf>
    <xf numFmtId="4" fontId="27" fillId="0" borderId="1" xfId="132" applyNumberFormat="1" applyFont="1" applyBorder="1" applyAlignment="1">
      <alignment horizontal="center" vertical="center"/>
    </xf>
    <xf numFmtId="0" fontId="61" fillId="0" borderId="1" xfId="132" applyFont="1" applyFill="1" applyBorder="1" applyAlignment="1">
      <alignment horizontal="center" vertical="center" wrapText="1"/>
    </xf>
    <xf numFmtId="4" fontId="61" fillId="0" borderId="1" xfId="132" applyNumberFormat="1" applyFont="1" applyFill="1" applyBorder="1" applyAlignment="1">
      <alignment horizontal="center" vertical="center"/>
    </xf>
    <xf numFmtId="0" fontId="27" fillId="0" borderId="1" xfId="167" applyNumberFormat="1" applyFont="1" applyBorder="1" applyAlignment="1">
      <alignment horizontal="center" vertical="center"/>
    </xf>
    <xf numFmtId="0" fontId="68" fillId="0" borderId="20" xfId="126" applyFont="1" applyBorder="1" applyAlignment="1">
      <alignment horizontal="justify" vertical="center" wrapText="1"/>
    </xf>
    <xf numFmtId="49" fontId="27" fillId="0" borderId="1" xfId="120" applyNumberFormat="1" applyFont="1" applyBorder="1" applyAlignment="1">
      <alignment horizontal="center" vertical="center"/>
    </xf>
    <xf numFmtId="49" fontId="27" fillId="0" borderId="20" xfId="120" applyNumberFormat="1" applyFont="1" applyBorder="1" applyAlignment="1">
      <alignment horizontal="justify" vertical="center" wrapText="1"/>
    </xf>
    <xf numFmtId="49" fontId="27" fillId="0" borderId="1" xfId="167" applyNumberFormat="1" applyFont="1" applyBorder="1" applyAlignment="1">
      <alignment horizontal="center" vertical="center"/>
    </xf>
    <xf numFmtId="0" fontId="27" fillId="0" borderId="1" xfId="120" applyFont="1" applyFill="1" applyBorder="1" applyAlignment="1">
      <alignment horizontal="justify" vertical="center" wrapText="1"/>
    </xf>
    <xf numFmtId="0" fontId="61" fillId="0" borderId="1" xfId="132" applyFont="1" applyBorder="1" applyAlignment="1">
      <alignment horizontal="justify" vertical="center" wrapText="1"/>
    </xf>
    <xf numFmtId="4" fontId="61" fillId="0" borderId="1" xfId="132" applyNumberFormat="1" applyFont="1" applyBorder="1" applyAlignment="1">
      <alignment horizontal="center" vertical="center"/>
    </xf>
    <xf numFmtId="49" fontId="27" fillId="0" borderId="1" xfId="126" applyNumberFormat="1" applyFont="1" applyFill="1" applyBorder="1" applyAlignment="1">
      <alignment horizontal="center" vertical="center"/>
    </xf>
    <xf numFmtId="0" fontId="27" fillId="0" borderId="1" xfId="126" applyFont="1" applyFill="1" applyBorder="1" applyAlignment="1">
      <alignment horizontal="justify" vertical="center" wrapText="1"/>
    </xf>
    <xf numFmtId="49" fontId="64" fillId="0" borderId="1" xfId="131" applyNumberFormat="1" applyFont="1" applyBorder="1" applyAlignment="1">
      <alignment horizontal="center" vertical="center"/>
    </xf>
    <xf numFmtId="0" fontId="64" fillId="0" borderId="20" xfId="127" applyNumberFormat="1" applyFont="1" applyBorder="1" applyAlignment="1">
      <alignment horizontal="justify" vertical="center" wrapText="1"/>
    </xf>
    <xf numFmtId="0" fontId="27" fillId="0" borderId="1" xfId="132" applyFont="1" applyBorder="1" applyAlignment="1">
      <alignment horizontal="justify" vertical="center" wrapText="1"/>
    </xf>
    <xf numFmtId="0" fontId="27" fillId="0" borderId="0" xfId="120" applyFont="1" applyFill="1" applyAlignment="1">
      <alignment horizontal="justify" vertical="center" wrapText="1"/>
    </xf>
    <xf numFmtId="49" fontId="27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justify" vertical="center" wrapText="1"/>
    </xf>
    <xf numFmtId="0" fontId="27" fillId="0" borderId="1" xfId="120" applyFont="1" applyBorder="1" applyAlignment="1">
      <alignment horizontal="justify" vertical="center" wrapText="1"/>
    </xf>
    <xf numFmtId="0" fontId="27" fillId="0" borderId="1" xfId="0" applyNumberFormat="1" applyFont="1" applyBorder="1" applyAlignment="1">
      <alignment horizontal="justify" vertical="center" wrapText="1"/>
    </xf>
    <xf numFmtId="0" fontId="27" fillId="0" borderId="1" xfId="0" applyNumberFormat="1" applyFont="1" applyFill="1" applyBorder="1" applyAlignment="1">
      <alignment horizontal="justify" vertical="center" wrapText="1"/>
    </xf>
    <xf numFmtId="0" fontId="27" fillId="0" borderId="1" xfId="127" applyNumberFormat="1" applyFont="1" applyBorder="1" applyAlignment="1">
      <alignment horizontal="justify" vertical="center" wrapText="1"/>
    </xf>
    <xf numFmtId="0" fontId="27" fillId="0" borderId="1" xfId="127" applyFont="1" applyBorder="1" applyAlignment="1">
      <alignment horizontal="justify" vertical="center" wrapText="1"/>
    </xf>
    <xf numFmtId="49" fontId="27" fillId="0" borderId="1" xfId="0" applyNumberFormat="1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justify" vertical="center"/>
    </xf>
    <xf numFmtId="49" fontId="27" fillId="0" borderId="1" xfId="119" applyNumberFormat="1" applyFont="1" applyBorder="1" applyAlignment="1">
      <alignment horizontal="center" vertical="center"/>
    </xf>
    <xf numFmtId="49" fontId="27" fillId="0" borderId="1" xfId="132" applyNumberFormat="1" applyFont="1" applyBorder="1" applyAlignment="1" applyProtection="1">
      <alignment horizontal="justify" vertical="center" wrapText="1"/>
    </xf>
    <xf numFmtId="49" fontId="27" fillId="0" borderId="2" xfId="127" applyNumberFormat="1" applyFont="1" applyFill="1" applyBorder="1" applyAlignment="1">
      <alignment horizontal="center" vertical="center"/>
    </xf>
    <xf numFmtId="0" fontId="27" fillId="0" borderId="20" xfId="127" applyNumberFormat="1" applyFont="1" applyFill="1" applyBorder="1" applyAlignment="1">
      <alignment horizontal="justify" vertical="center" wrapText="1"/>
    </xf>
    <xf numFmtId="0" fontId="27" fillId="0" borderId="1" xfId="126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justify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64" fillId="0" borderId="1" xfId="132" applyFont="1" applyFill="1" applyBorder="1" applyAlignment="1">
      <alignment horizontal="center" vertical="center"/>
    </xf>
    <xf numFmtId="1" fontId="64" fillId="0" borderId="1" xfId="131" applyNumberFormat="1" applyFont="1" applyFill="1" applyBorder="1" applyAlignment="1">
      <alignment horizontal="justify" vertical="center" wrapText="1"/>
    </xf>
    <xf numFmtId="0" fontId="27" fillId="0" borderId="1" xfId="126" applyNumberFormat="1" applyFont="1" applyBorder="1" applyAlignment="1">
      <alignment horizontal="justify" vertical="center" wrapText="1"/>
    </xf>
    <xf numFmtId="0" fontId="64" fillId="0" borderId="1" xfId="131" applyFont="1" applyBorder="1" applyAlignment="1">
      <alignment horizontal="center" vertical="center" wrapText="1"/>
    </xf>
    <xf numFmtId="0" fontId="64" fillId="0" borderId="1" xfId="131" applyFont="1" applyBorder="1" applyAlignment="1">
      <alignment horizontal="justify" vertical="center" wrapText="1"/>
    </xf>
    <xf numFmtId="0" fontId="71" fillId="0" borderId="1" xfId="0" applyFont="1" applyBorder="1" applyAlignment="1">
      <alignment horizontal="justify" vertical="center"/>
    </xf>
    <xf numFmtId="0" fontId="64" fillId="0" borderId="1" xfId="0" applyFont="1" applyBorder="1" applyAlignment="1">
      <alignment horizontal="justify" vertical="center"/>
    </xf>
    <xf numFmtId="0" fontId="64" fillId="0" borderId="1" xfId="0" applyFont="1" applyBorder="1" applyAlignment="1">
      <alignment horizontal="center" vertical="center"/>
    </xf>
    <xf numFmtId="0" fontId="64" fillId="0" borderId="1" xfId="0" applyNumberFormat="1" applyFont="1" applyBorder="1" applyAlignment="1">
      <alignment horizontal="justify" vertical="center" wrapText="1"/>
    </xf>
    <xf numFmtId="0" fontId="61" fillId="0" borderId="1" xfId="132" applyNumberFormat="1" applyFont="1" applyBorder="1" applyAlignment="1">
      <alignment horizontal="center" vertical="center" wrapText="1"/>
    </xf>
    <xf numFmtId="0" fontId="27" fillId="0" borderId="1" xfId="138" applyFont="1" applyFill="1" applyBorder="1" applyAlignment="1">
      <alignment horizontal="justify" vertical="center" wrapText="1"/>
    </xf>
    <xf numFmtId="49" fontId="27" fillId="0" borderId="1" xfId="127" applyNumberFormat="1" applyFont="1" applyBorder="1" applyAlignment="1">
      <alignment horizontal="center" vertical="center"/>
    </xf>
    <xf numFmtId="0" fontId="27" fillId="0" borderId="1" xfId="126" applyFont="1" applyBorder="1" applyAlignment="1">
      <alignment horizontal="justify" vertical="center" wrapText="1"/>
    </xf>
    <xf numFmtId="0" fontId="27" fillId="0" borderId="1" xfId="132" applyNumberFormat="1" applyFont="1" applyBorder="1" applyAlignment="1">
      <alignment horizontal="justify" vertical="center" wrapText="1"/>
    </xf>
    <xf numFmtId="0" fontId="64" fillId="0" borderId="1" xfId="152" applyFont="1" applyBorder="1" applyAlignment="1">
      <alignment horizontal="center" vertical="center"/>
    </xf>
    <xf numFmtId="0" fontId="64" fillId="0" borderId="1" xfId="152" applyFont="1" applyBorder="1" applyAlignment="1">
      <alignment horizontal="justify" vertical="center"/>
    </xf>
    <xf numFmtId="0" fontId="64" fillId="0" borderId="1" xfId="131" applyFont="1" applyBorder="1" applyAlignment="1">
      <alignment horizontal="justify" vertical="center"/>
    </xf>
    <xf numFmtId="4" fontId="27" fillId="0" borderId="1" xfId="138" applyNumberFormat="1" applyFont="1" applyBorder="1" applyAlignment="1">
      <alignment horizontal="center" vertical="center"/>
    </xf>
    <xf numFmtId="0" fontId="27" fillId="0" borderId="1" xfId="167" applyNumberFormat="1" applyFont="1" applyFill="1" applyBorder="1" applyAlignment="1">
      <alignment horizontal="justify" vertical="center" wrapText="1"/>
    </xf>
    <xf numFmtId="4" fontId="64" fillId="0" borderId="1" xfId="131" applyNumberFormat="1" applyFont="1" applyFill="1" applyBorder="1" applyAlignment="1">
      <alignment horizontal="center" vertical="center"/>
    </xf>
    <xf numFmtId="0" fontId="27" fillId="0" borderId="1" xfId="126" applyFont="1" applyFill="1" applyBorder="1" applyAlignment="1">
      <alignment horizontal="center" vertical="center"/>
    </xf>
    <xf numFmtId="0" fontId="64" fillId="0" borderId="1" xfId="131" applyFont="1" applyBorder="1" applyAlignment="1">
      <alignment horizontal="center"/>
    </xf>
    <xf numFmtId="0" fontId="72" fillId="0" borderId="1" xfId="131" applyFont="1" applyBorder="1" applyAlignment="1">
      <alignment horizontal="right" vertical="center"/>
    </xf>
    <xf numFmtId="4" fontId="72" fillId="0" borderId="1" xfId="131" applyNumberFormat="1" applyFont="1" applyBorder="1" applyAlignment="1">
      <alignment horizontal="center" vertical="center"/>
    </xf>
    <xf numFmtId="166" fontId="72" fillId="0" borderId="1" xfId="131" applyNumberFormat="1" applyFont="1" applyBorder="1" applyAlignment="1">
      <alignment horizontal="center" vertical="center"/>
    </xf>
    <xf numFmtId="0" fontId="64" fillId="0" borderId="0" xfId="131" applyFont="1"/>
    <xf numFmtId="0" fontId="2" fillId="0" borderId="0" xfId="131" applyFont="1" applyAlignment="1">
      <alignment horizontal="center"/>
    </xf>
    <xf numFmtId="0" fontId="2" fillId="0" borderId="0" xfId="131" applyFont="1" applyAlignment="1">
      <alignment horizontal="justify" vertical="center"/>
    </xf>
    <xf numFmtId="0" fontId="64" fillId="0" borderId="0" xfId="131" applyFont="1" applyAlignment="1">
      <alignment horizontal="center" vertical="center"/>
    </xf>
    <xf numFmtId="0" fontId="73" fillId="0" borderId="0" xfId="132" applyFont="1" applyBorder="1" applyAlignment="1">
      <alignment horizontal="justify" vertical="center" wrapText="1"/>
    </xf>
    <xf numFmtId="0" fontId="27" fillId="0" borderId="0" xfId="132" applyFont="1" applyBorder="1" applyAlignment="1">
      <alignment horizontal="center" vertical="center" wrapText="1"/>
    </xf>
    <xf numFmtId="0" fontId="27" fillId="0" borderId="0" xfId="132" applyFont="1" applyAlignment="1">
      <alignment horizontal="center" vertical="center" wrapText="1"/>
    </xf>
    <xf numFmtId="0" fontId="11" fillId="0" borderId="0" xfId="132" applyFont="1" applyBorder="1" applyAlignment="1">
      <alignment horizontal="center"/>
    </xf>
    <xf numFmtId="0" fontId="11" fillId="0" borderId="0" xfId="132" applyFont="1" applyBorder="1" applyAlignment="1">
      <alignment horizontal="justify" vertical="center"/>
    </xf>
    <xf numFmtId="0" fontId="27" fillId="0" borderId="0" xfId="132" applyFont="1" applyBorder="1" applyAlignment="1">
      <alignment horizontal="center" vertical="center"/>
    </xf>
    <xf numFmtId="0" fontId="27" fillId="0" borderId="0" xfId="132" applyFont="1" applyBorder="1" applyAlignment="1">
      <alignment horizontal="center"/>
    </xf>
    <xf numFmtId="0" fontId="27" fillId="0" borderId="0" xfId="132" applyFont="1" applyBorder="1" applyAlignment="1">
      <alignment horizontal="justify" vertical="center"/>
    </xf>
    <xf numFmtId="0" fontId="27" fillId="0" borderId="0" xfId="132" applyFont="1" applyBorder="1" applyAlignment="1">
      <alignment horizontal="justify" vertical="center" wrapText="1"/>
    </xf>
    <xf numFmtId="0" fontId="61" fillId="0" borderId="20" xfId="120" applyFont="1" applyFill="1" applyBorder="1" applyAlignment="1">
      <alignment horizontal="justify" vertical="center" wrapText="1"/>
    </xf>
    <xf numFmtId="49" fontId="61" fillId="0" borderId="1" xfId="127" applyNumberFormat="1" applyFont="1" applyBorder="1" applyAlignment="1">
      <alignment horizontal="center" vertical="center"/>
    </xf>
    <xf numFmtId="4" fontId="27" fillId="0" borderId="1" xfId="138" applyNumberFormat="1" applyFont="1" applyFill="1" applyBorder="1" applyAlignment="1">
      <alignment horizontal="center" vertical="center"/>
    </xf>
    <xf numFmtId="0" fontId="61" fillId="0" borderId="1" xfId="127" applyFont="1" applyFill="1" applyBorder="1" applyAlignment="1">
      <alignment horizontal="justify" vertical="center" wrapText="1"/>
    </xf>
    <xf numFmtId="0" fontId="0" fillId="0" borderId="0" xfId="0" applyAlignment="1"/>
    <xf numFmtId="0" fontId="13" fillId="0" borderId="0" xfId="0" applyFont="1"/>
    <xf numFmtId="0" fontId="14" fillId="0" borderId="0" xfId="0" applyFont="1" applyAlignment="1">
      <alignment horizontal="right"/>
    </xf>
    <xf numFmtId="0" fontId="74" fillId="0" borderId="0" xfId="0" applyFont="1" applyAlignment="1">
      <alignment horizontal="right"/>
    </xf>
    <xf numFmtId="0" fontId="76" fillId="0" borderId="0" xfId="0" applyFont="1" applyFill="1" applyBorder="1" applyAlignment="1">
      <alignment horizontal="center" wrapText="1"/>
    </xf>
    <xf numFmtId="0" fontId="77" fillId="0" borderId="0" xfId="0" applyFont="1" applyAlignment="1">
      <alignment horizontal="center" wrapText="1"/>
    </xf>
    <xf numFmtId="49" fontId="26" fillId="0" borderId="21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wrapText="1"/>
    </xf>
    <xf numFmtId="0" fontId="63" fillId="0" borderId="3" xfId="0" applyFont="1" applyBorder="1" applyAlignment="1">
      <alignment horizontal="center" wrapText="1"/>
    </xf>
    <xf numFmtId="0" fontId="78" fillId="0" borderId="3" xfId="0" applyFont="1" applyBorder="1" applyAlignment="1">
      <alignment horizontal="center" vertical="center"/>
    </xf>
    <xf numFmtId="49" fontId="78" fillId="0" borderId="3" xfId="0" applyNumberFormat="1" applyFont="1" applyBorder="1" applyAlignment="1">
      <alignment horizontal="center" vertical="center"/>
    </xf>
    <xf numFmtId="49" fontId="78" fillId="0" borderId="1" xfId="0" applyNumberFormat="1" applyFont="1" applyBorder="1" applyAlignment="1">
      <alignment horizontal="center" vertical="center"/>
    </xf>
    <xf numFmtId="0" fontId="78" fillId="0" borderId="1" xfId="0" applyFont="1" applyBorder="1" applyAlignment="1">
      <alignment horizontal="center" vertical="center"/>
    </xf>
    <xf numFmtId="0" fontId="61" fillId="0" borderId="3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/>
    </xf>
    <xf numFmtId="49" fontId="14" fillId="0" borderId="1" xfId="0" applyNumberFormat="1" applyFont="1" applyBorder="1" applyAlignment="1">
      <alignment horizontal="justify" vertical="center" wrapText="1"/>
    </xf>
    <xf numFmtId="4" fontId="61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wrapText="1"/>
    </xf>
    <xf numFmtId="49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justify" vertical="center" wrapText="1"/>
    </xf>
    <xf numFmtId="4" fontId="13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justify" wrapText="1"/>
    </xf>
    <xf numFmtId="49" fontId="20" fillId="0" borderId="1" xfId="0" applyNumberFormat="1" applyFont="1" applyBorder="1" applyAlignment="1">
      <alignment horizontal="center"/>
    </xf>
    <xf numFmtId="4" fontId="28" fillId="0" borderId="1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0" fontId="63" fillId="0" borderId="0" xfId="0" applyFont="1"/>
    <xf numFmtId="0" fontId="63" fillId="0" borderId="0" xfId="0" applyFont="1" applyAlignment="1">
      <alignment horizontal="right"/>
    </xf>
    <xf numFmtId="0" fontId="63" fillId="0" borderId="1" xfId="0" applyFont="1" applyBorder="1" applyAlignment="1">
      <alignment horizontal="center" vertical="top" wrapText="1"/>
    </xf>
    <xf numFmtId="0" fontId="63" fillId="0" borderId="20" xfId="0" applyFont="1" applyBorder="1" applyAlignment="1">
      <alignment horizontal="center" vertical="top" wrapText="1"/>
    </xf>
    <xf numFmtId="0" fontId="63" fillId="0" borderId="0" xfId="0" applyFont="1" applyAlignment="1">
      <alignment vertical="top"/>
    </xf>
    <xf numFmtId="0" fontId="6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justify" wrapText="1"/>
    </xf>
    <xf numFmtId="0" fontId="61" fillId="0" borderId="1" xfId="0" applyFont="1" applyBorder="1" applyAlignment="1">
      <alignment horizontal="right"/>
    </xf>
    <xf numFmtId="0" fontId="73" fillId="0" borderId="1" xfId="0" applyFont="1" applyBorder="1" applyAlignment="1">
      <alignment horizontal="center" vertical="center" wrapText="1"/>
    </xf>
    <xf numFmtId="0" fontId="63" fillId="0" borderId="0" xfId="0" applyFont="1" applyBorder="1"/>
    <xf numFmtId="3" fontId="73" fillId="0" borderId="0" xfId="0" applyNumberFormat="1" applyFont="1" applyBorder="1" applyAlignment="1">
      <alignment horizontal="center"/>
    </xf>
    <xf numFmtId="0" fontId="63" fillId="0" borderId="0" xfId="0" applyFont="1" applyBorder="1" applyAlignment="1">
      <alignment horizontal="justify" vertical="top" wrapText="1"/>
    </xf>
    <xf numFmtId="0" fontId="79" fillId="0" borderId="0" xfId="0" applyFont="1" applyBorder="1"/>
    <xf numFmtId="0" fontId="79" fillId="0" borderId="0" xfId="0" applyFont="1" applyBorder="1" applyAlignment="1">
      <alignment wrapText="1"/>
    </xf>
    <xf numFmtId="0" fontId="80" fillId="0" borderId="0" xfId="0" applyFont="1" applyBorder="1" applyAlignment="1">
      <alignment horizontal="justify" vertical="top" wrapText="1"/>
    </xf>
    <xf numFmtId="0" fontId="63" fillId="0" borderId="0" xfId="0" applyFont="1" applyBorder="1" applyAlignment="1">
      <alignment wrapText="1"/>
    </xf>
    <xf numFmtId="0" fontId="63" fillId="0" borderId="0" xfId="0" applyFont="1" applyBorder="1" applyAlignment="1">
      <alignment horizontal="justify" wrapText="1"/>
    </xf>
    <xf numFmtId="0" fontId="79" fillId="0" borderId="0" xfId="0" applyFont="1" applyBorder="1" applyAlignment="1">
      <alignment horizontal="justify" wrapText="1"/>
    </xf>
    <xf numFmtId="0" fontId="15" fillId="0" borderId="0" xfId="0" applyFont="1"/>
    <xf numFmtId="0" fontId="15" fillId="0" borderId="0" xfId="0" applyFont="1" applyAlignment="1"/>
    <xf numFmtId="0" fontId="13" fillId="0" borderId="0" xfId="0" applyFont="1" applyAlignment="1">
      <alignment horizontal="right" wrapText="1"/>
    </xf>
    <xf numFmtId="0" fontId="81" fillId="0" borderId="0" xfId="0" applyFont="1" applyBorder="1" applyAlignment="1"/>
    <xf numFmtId="0" fontId="75" fillId="0" borderId="0" xfId="0" applyFont="1" applyAlignment="1"/>
    <xf numFmtId="0" fontId="75" fillId="0" borderId="0" xfId="0" applyFont="1"/>
    <xf numFmtId="0" fontId="83" fillId="52" borderId="0" xfId="0" applyFont="1" applyFill="1" applyBorder="1" applyAlignment="1">
      <alignment vertical="center"/>
    </xf>
    <xf numFmtId="0" fontId="0" fillId="0" borderId="21" xfId="0" applyBorder="1"/>
    <xf numFmtId="0" fontId="85" fillId="0" borderId="1" xfId="0" applyFont="1" applyBorder="1" applyAlignment="1">
      <alignment horizontal="center" vertical="center"/>
    </xf>
    <xf numFmtId="0" fontId="85" fillId="0" borderId="1" xfId="0" applyFont="1" applyBorder="1" applyAlignment="1">
      <alignment horizontal="center" vertical="center" wrapText="1"/>
    </xf>
    <xf numFmtId="0" fontId="85" fillId="52" borderId="1" xfId="0" applyFont="1" applyFill="1" applyBorder="1" applyAlignment="1">
      <alignment horizontal="center" vertical="center" wrapText="1"/>
    </xf>
    <xf numFmtId="0" fontId="81" fillId="0" borderId="1" xfId="0" applyFont="1" applyBorder="1" applyAlignment="1">
      <alignment horizontal="center" wrapText="1"/>
    </xf>
    <xf numFmtId="0" fontId="86" fillId="0" borderId="1" xfId="0" applyFont="1" applyBorder="1" applyAlignment="1">
      <alignment vertical="top" wrapText="1"/>
    </xf>
    <xf numFmtId="4" fontId="81" fillId="0" borderId="1" xfId="0" applyNumberFormat="1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81" fillId="0" borderId="1" xfId="0" applyFont="1" applyBorder="1" applyAlignment="1">
      <alignment horizontal="center"/>
    </xf>
    <xf numFmtId="0" fontId="86" fillId="0" borderId="1" xfId="0" applyFont="1" applyBorder="1"/>
    <xf numFmtId="166" fontId="81" fillId="0" borderId="1" xfId="0" applyNumberFormat="1" applyFont="1" applyBorder="1" applyAlignment="1">
      <alignment horizontal="center"/>
    </xf>
    <xf numFmtId="0" fontId="81" fillId="0" borderId="1" xfId="0" applyFont="1" applyBorder="1"/>
    <xf numFmtId="4" fontId="82" fillId="0" borderId="1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61" fillId="0" borderId="0" xfId="0" applyFont="1" applyAlignment="1">
      <alignment horizontal="left"/>
    </xf>
    <xf numFmtId="0" fontId="0" fillId="0" borderId="0" xfId="0" applyFill="1" applyAlignment="1">
      <alignment vertical="center"/>
    </xf>
    <xf numFmtId="0" fontId="20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justify" wrapText="1"/>
    </xf>
    <xf numFmtId="0" fontId="87" fillId="0" borderId="1" xfId="0" applyFont="1" applyFill="1" applyBorder="1" applyAlignment="1">
      <alignment vertical="top" wrapText="1"/>
    </xf>
    <xf numFmtId="0" fontId="87" fillId="0" borderId="1" xfId="0" applyFont="1" applyFill="1" applyBorder="1" applyAlignment="1">
      <alignment horizontal="justify" vertical="top" wrapText="1"/>
    </xf>
    <xf numFmtId="0" fontId="20" fillId="0" borderId="1" xfId="0" applyFont="1" applyFill="1" applyBorder="1" applyAlignment="1">
      <alignment vertical="top" wrapText="1"/>
    </xf>
    <xf numFmtId="0" fontId="0" fillId="0" borderId="1" xfId="0" applyBorder="1"/>
    <xf numFmtId="166" fontId="13" fillId="0" borderId="0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166" fontId="0" fillId="0" borderId="0" xfId="0" applyNumberFormat="1"/>
    <xf numFmtId="2" fontId="13" fillId="0" borderId="21" xfId="0" applyNumberFormat="1" applyFont="1" applyFill="1" applyBorder="1" applyAlignment="1">
      <alignment horizontal="center"/>
    </xf>
    <xf numFmtId="2" fontId="13" fillId="0" borderId="1" xfId="0" applyNumberFormat="1" applyFont="1" applyFill="1" applyBorder="1" applyAlignment="1">
      <alignment horizontal="center"/>
    </xf>
    <xf numFmtId="43" fontId="14" fillId="0" borderId="21" xfId="223" applyNumberFormat="1" applyFont="1" applyFill="1" applyBorder="1" applyAlignment="1">
      <alignment horizontal="center"/>
    </xf>
    <xf numFmtId="4" fontId="13" fillId="0" borderId="21" xfId="0" applyNumberFormat="1" applyFont="1" applyFill="1" applyBorder="1" applyAlignment="1">
      <alignment horizontal="center"/>
    </xf>
    <xf numFmtId="165" fontId="14" fillId="0" borderId="2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justify" vertical="justify" wrapText="1"/>
    </xf>
    <xf numFmtId="0" fontId="27" fillId="0" borderId="1" xfId="0" applyFont="1" applyFill="1" applyBorder="1" applyAlignment="1">
      <alignment horizontal="center" vertical="top" wrapText="1"/>
    </xf>
    <xf numFmtId="49" fontId="13" fillId="0" borderId="22" xfId="0" applyNumberFormat="1" applyFont="1" applyFill="1" applyBorder="1" applyAlignment="1" applyProtection="1">
      <alignment horizontal="center" vertical="center" wrapText="1"/>
    </xf>
    <xf numFmtId="49" fontId="13" fillId="0" borderId="22" xfId="0" applyNumberFormat="1" applyFont="1" applyFill="1" applyBorder="1" applyAlignment="1" applyProtection="1">
      <alignment horizontal="justify" vertical="center" wrapText="1"/>
    </xf>
    <xf numFmtId="171" fontId="12" fillId="0" borderId="1" xfId="0" applyNumberFormat="1" applyFont="1" applyFill="1" applyBorder="1" applyAlignment="1">
      <alignment horizontal="center"/>
    </xf>
    <xf numFmtId="49" fontId="13" fillId="0" borderId="3" xfId="0" applyNumberFormat="1" applyFont="1" applyFill="1" applyBorder="1" applyAlignment="1">
      <alignment horizontal="center" vertical="top"/>
    </xf>
    <xf numFmtId="0" fontId="13" fillId="0" borderId="0" xfId="0" applyFont="1" applyFill="1" applyAlignment="1">
      <alignment wrapText="1"/>
    </xf>
    <xf numFmtId="4" fontId="12" fillId="0" borderId="3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justify" vertical="center" wrapText="1"/>
    </xf>
    <xf numFmtId="49" fontId="63" fillId="0" borderId="2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top" wrapText="1"/>
    </xf>
    <xf numFmtId="0" fontId="12" fillId="0" borderId="3" xfId="0" applyFont="1" applyFill="1" applyBorder="1" applyAlignment="1">
      <alignment horizontal="center" vertical="top" wrapText="1"/>
    </xf>
    <xf numFmtId="170" fontId="13" fillId="0" borderId="1" xfId="0" applyNumberFormat="1" applyFont="1" applyFill="1" applyBorder="1" applyAlignment="1">
      <alignment horizontal="center"/>
    </xf>
    <xf numFmtId="3" fontId="12" fillId="0" borderId="1" xfId="0" applyNumberFormat="1" applyFont="1" applyFill="1" applyBorder="1" applyAlignment="1">
      <alignment horizontal="center"/>
    </xf>
    <xf numFmtId="166" fontId="13" fillId="0" borderId="1" xfId="0" applyNumberFormat="1" applyFont="1" applyFill="1" applyBorder="1" applyAlignment="1">
      <alignment horizontal="center"/>
    </xf>
    <xf numFmtId="49" fontId="14" fillId="0" borderId="1" xfId="0" applyNumberFormat="1" applyFont="1" applyFill="1" applyBorder="1" applyAlignment="1">
      <alignment horizontal="center" vertical="center" wrapText="1"/>
    </xf>
    <xf numFmtId="4" fontId="13" fillId="0" borderId="1" xfId="22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vertical="top" wrapText="1"/>
    </xf>
    <xf numFmtId="0" fontId="13" fillId="0" borderId="20" xfId="0" applyNumberFormat="1" applyFont="1" applyFill="1" applyBorder="1" applyAlignment="1">
      <alignment horizontal="justify" vertical="top" wrapText="1"/>
    </xf>
    <xf numFmtId="43" fontId="13" fillId="0" borderId="1" xfId="223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49" fontId="13" fillId="0" borderId="20" xfId="0" applyNumberFormat="1" applyFont="1" applyFill="1" applyBorder="1" applyAlignment="1">
      <alignment horizontal="justify" vertical="center" wrapText="1"/>
    </xf>
    <xf numFmtId="3" fontId="12" fillId="0" borderId="21" xfId="0" applyNumberFormat="1" applyFont="1" applyFill="1" applyBorder="1" applyAlignment="1">
      <alignment horizontal="center" vertical="center" wrapText="1"/>
    </xf>
    <xf numFmtId="2" fontId="13" fillId="0" borderId="1" xfId="1" applyNumberFormat="1" applyFont="1" applyFill="1" applyBorder="1" applyAlignment="1">
      <alignment horizontal="center" wrapText="1"/>
    </xf>
    <xf numFmtId="0" fontId="13" fillId="0" borderId="1" xfId="1" applyNumberFormat="1" applyFont="1" applyFill="1" applyBorder="1" applyAlignment="1">
      <alignment horizont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/>
    </xf>
    <xf numFmtId="0" fontId="13" fillId="0" borderId="1" xfId="132" applyFont="1" applyBorder="1" applyAlignment="1">
      <alignment horizontal="center" vertical="center" wrapText="1"/>
    </xf>
    <xf numFmtId="165" fontId="0" fillId="0" borderId="0" xfId="0" applyNumberFormat="1"/>
    <xf numFmtId="0" fontId="65" fillId="0" borderId="1" xfId="131" applyFont="1" applyBorder="1" applyAlignment="1">
      <alignment horizontal="center"/>
    </xf>
    <xf numFmtId="49" fontId="63" fillId="0" borderId="2" xfId="131" applyNumberFormat="1" applyFont="1" applyBorder="1" applyAlignment="1">
      <alignment horizontal="center" vertical="center" wrapText="1"/>
    </xf>
    <xf numFmtId="49" fontId="63" fillId="0" borderId="3" xfId="131" applyNumberFormat="1" applyFont="1" applyBorder="1" applyAlignment="1">
      <alignment horizontal="center" vertical="center" wrapText="1"/>
    </xf>
    <xf numFmtId="0" fontId="13" fillId="0" borderId="1" xfId="132" applyFont="1" applyBorder="1" applyAlignment="1">
      <alignment horizontal="center" vertical="center" wrapText="1"/>
    </xf>
    <xf numFmtId="0" fontId="2" fillId="0" borderId="1" xfId="131" applyFont="1" applyBorder="1" applyAlignment="1">
      <alignment horizontal="center" vertical="center"/>
    </xf>
    <xf numFmtId="0" fontId="61" fillId="0" borderId="0" xfId="132" applyFont="1" applyAlignment="1">
      <alignment horizontal="center" vertical="center"/>
    </xf>
    <xf numFmtId="0" fontId="61" fillId="0" borderId="0" xfId="132" applyFont="1" applyAlignment="1">
      <alignment horizontal="center"/>
    </xf>
    <xf numFmtId="0" fontId="13" fillId="0" borderId="0" xfId="132" applyFont="1" applyAlignment="1">
      <alignment horizontal="right" vertical="center" wrapText="1"/>
    </xf>
    <xf numFmtId="0" fontId="13" fillId="0" borderId="0" xfId="132" applyFont="1" applyAlignment="1">
      <alignment horizontal="right" vertical="top" wrapText="1"/>
    </xf>
    <xf numFmtId="0" fontId="15" fillId="0" borderId="0" xfId="132" applyFont="1" applyAlignment="1">
      <alignment horizontal="right" vertical="top" wrapText="1"/>
    </xf>
    <xf numFmtId="0" fontId="27" fillId="0" borderId="0" xfId="132" applyFont="1" applyAlignment="1">
      <alignment horizontal="right" vertical="center" wrapText="1"/>
    </xf>
    <xf numFmtId="0" fontId="61" fillId="0" borderId="0" xfId="132" applyFont="1" applyFill="1" applyAlignment="1">
      <alignment horizontal="center" vertical="center" wrapText="1"/>
    </xf>
    <xf numFmtId="0" fontId="2" fillId="0" borderId="0" xfId="131" applyFont="1" applyAlignment="1"/>
    <xf numFmtId="0" fontId="61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12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12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61" fillId="0" borderId="0" xfId="0" applyFont="1" applyAlignment="1">
      <alignment horizontal="center" wrapText="1"/>
    </xf>
    <xf numFmtId="0" fontId="14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right" wrapText="1"/>
    </xf>
    <xf numFmtId="0" fontId="0" fillId="0" borderId="0" xfId="0" applyAlignment="1"/>
    <xf numFmtId="0" fontId="26" fillId="0" borderId="1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49" fontId="26" fillId="0" borderId="2" xfId="0" applyNumberFormat="1" applyFont="1" applyBorder="1" applyAlignment="1">
      <alignment horizontal="center" vertical="center" wrapText="1"/>
    </xf>
    <xf numFmtId="49" fontId="26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 wrapText="1"/>
    </xf>
    <xf numFmtId="0" fontId="13" fillId="0" borderId="0" xfId="0" applyFont="1" applyAlignment="1">
      <alignment horizontal="right"/>
    </xf>
    <xf numFmtId="0" fontId="13" fillId="0" borderId="0" xfId="0" applyFont="1" applyAlignment="1"/>
    <xf numFmtId="0" fontId="61" fillId="0" borderId="0" xfId="0" applyFont="1" applyAlignment="1">
      <alignment horizontal="center"/>
    </xf>
    <xf numFmtId="0" fontId="28" fillId="0" borderId="0" xfId="0" applyFont="1" applyFill="1" applyBorder="1" applyAlignment="1">
      <alignment horizontal="center" wrapText="1"/>
    </xf>
    <xf numFmtId="0" fontId="75" fillId="0" borderId="0" xfId="0" applyFont="1" applyAlignment="1">
      <alignment horizontal="center" wrapText="1"/>
    </xf>
    <xf numFmtId="0" fontId="61" fillId="0" borderId="0" xfId="0" applyFont="1" applyAlignment="1">
      <alignment horizontal="center" vertical="center" wrapText="1"/>
    </xf>
    <xf numFmtId="0" fontId="78" fillId="0" borderId="0" xfId="0" applyFont="1" applyAlignment="1">
      <alignment wrapText="1"/>
    </xf>
    <xf numFmtId="0" fontId="78" fillId="0" borderId="0" xfId="0" applyFont="1" applyAlignment="1"/>
    <xf numFmtId="0" fontId="84" fillId="0" borderId="1" xfId="0" applyFont="1" applyBorder="1" applyAlignment="1">
      <alignment horizontal="center" vertical="center" wrapText="1"/>
    </xf>
    <xf numFmtId="0" fontId="84" fillId="52" borderId="1" xfId="0" applyFont="1" applyFill="1" applyBorder="1" applyAlignment="1">
      <alignment horizontal="center" vertical="center" wrapText="1"/>
    </xf>
    <xf numFmtId="0" fontId="84" fillId="0" borderId="1" xfId="0" applyFont="1" applyBorder="1" applyAlignment="1">
      <alignment vertical="center" wrapText="1"/>
    </xf>
    <xf numFmtId="0" fontId="84" fillId="52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15" fillId="0" borderId="0" xfId="0" applyFont="1" applyAlignment="1"/>
    <xf numFmtId="0" fontId="15" fillId="0" borderId="0" xfId="0" applyFont="1" applyAlignment="1">
      <alignment wrapText="1"/>
    </xf>
    <xf numFmtId="0" fontId="82" fillId="52" borderId="0" xfId="0" applyFont="1" applyFill="1" applyBorder="1" applyAlignment="1">
      <alignment horizontal="center" vertical="center" wrapText="1"/>
    </xf>
    <xf numFmtId="0" fontId="75" fillId="0" borderId="0" xfId="0" applyFont="1" applyAlignment="1"/>
  </cellXfs>
  <cellStyles count="224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1 - 20%" xfId="22"/>
    <cellStyle name="Accent1 - 40%" xfId="23"/>
    <cellStyle name="Accent1 - 60%" xfId="24"/>
    <cellStyle name="Accent2" xfId="25"/>
    <cellStyle name="Accent2 - 20%" xfId="26"/>
    <cellStyle name="Accent2 - 40%" xfId="27"/>
    <cellStyle name="Accent2 - 60%" xfId="28"/>
    <cellStyle name="Accent3" xfId="29"/>
    <cellStyle name="Accent3 - 20%" xfId="30"/>
    <cellStyle name="Accent3 - 40%" xfId="31"/>
    <cellStyle name="Accent3 - 60%" xfId="32"/>
    <cellStyle name="Accent3_10" xfId="33"/>
    <cellStyle name="Accent4" xfId="34"/>
    <cellStyle name="Accent4 - 20%" xfId="35"/>
    <cellStyle name="Accent4 - 40%" xfId="36"/>
    <cellStyle name="Accent4 - 60%" xfId="37"/>
    <cellStyle name="Accent4_10" xfId="38"/>
    <cellStyle name="Accent5" xfId="39"/>
    <cellStyle name="Accent5 - 20%" xfId="40"/>
    <cellStyle name="Accent5 - 40%" xfId="41"/>
    <cellStyle name="Accent5 - 60%" xfId="42"/>
    <cellStyle name="Accent5_10" xfId="43"/>
    <cellStyle name="Accent6" xfId="44"/>
    <cellStyle name="Accent6 - 20%" xfId="45"/>
    <cellStyle name="Accent6 - 40%" xfId="46"/>
    <cellStyle name="Accent6 - 60%" xfId="47"/>
    <cellStyle name="Accent6_10" xfId="48"/>
    <cellStyle name="Bad" xfId="49"/>
    <cellStyle name="Calculation" xfId="50"/>
    <cellStyle name="Check Cell" xfId="51"/>
    <cellStyle name="Emphasis 1" xfId="52"/>
    <cellStyle name="Emphasis 2" xfId="53"/>
    <cellStyle name="Emphasis 3" xfId="54"/>
    <cellStyle name="Explanatory Text" xfId="55"/>
    <cellStyle name="Good" xfId="56"/>
    <cellStyle name="Heading 1" xfId="57"/>
    <cellStyle name="Heading 2" xfId="58"/>
    <cellStyle name="Heading 3" xfId="59"/>
    <cellStyle name="Heading 4" xfId="60"/>
    <cellStyle name="Input" xfId="61"/>
    <cellStyle name="Linked Cell" xfId="62"/>
    <cellStyle name="Neutral" xfId="63"/>
    <cellStyle name="Normal_own-reg-rev" xfId="64"/>
    <cellStyle name="Note" xfId="65"/>
    <cellStyle name="Output" xfId="66"/>
    <cellStyle name="SAPBEXaggData" xfId="67"/>
    <cellStyle name="SAPBEXaggData 2" xfId="168"/>
    <cellStyle name="SAPBEXaggData_Г-3 (2009)" xfId="169"/>
    <cellStyle name="SAPBEXaggDataEmph" xfId="68"/>
    <cellStyle name="SAPBEXaggItem" xfId="69"/>
    <cellStyle name="SAPBEXaggItem 2" xfId="170"/>
    <cellStyle name="SAPBEXaggItem_Г-3 (2009)" xfId="171"/>
    <cellStyle name="SAPBEXaggItemX" xfId="70"/>
    <cellStyle name="SAPBEXchaText" xfId="71"/>
    <cellStyle name="SAPBEXchaText 2" xfId="172"/>
    <cellStyle name="SAPBEXchaText_Г-3 (2009)" xfId="173"/>
    <cellStyle name="SAPBEXexcBad7" xfId="72"/>
    <cellStyle name="SAPBEXexcBad8" xfId="73"/>
    <cellStyle name="SAPBEXexcBad9" xfId="74"/>
    <cellStyle name="SAPBEXexcCritical4" xfId="75"/>
    <cellStyle name="SAPBEXexcCritical5" xfId="76"/>
    <cellStyle name="SAPBEXexcCritical6" xfId="77"/>
    <cellStyle name="SAPBEXexcGood1" xfId="78"/>
    <cellStyle name="SAPBEXexcGood2" xfId="79"/>
    <cellStyle name="SAPBEXexcGood3" xfId="80"/>
    <cellStyle name="SAPBEXfilterDrill" xfId="81"/>
    <cellStyle name="SAPBEXfilterItem" xfId="82"/>
    <cellStyle name="SAPBEXfilterText" xfId="83"/>
    <cellStyle name="SAPBEXformats" xfId="84"/>
    <cellStyle name="SAPBEXheaderItem" xfId="85"/>
    <cellStyle name="SAPBEXheaderText" xfId="86"/>
    <cellStyle name="SAPBEXHLevel0" xfId="87"/>
    <cellStyle name="SAPBEXHLevel0 2" xfId="88"/>
    <cellStyle name="SAPBEXHLevel0 3" xfId="174"/>
    <cellStyle name="SAPBEXHLevel0_Г-33,К-5СЖ, новые формы по капремонту и переселению уточ.КСП (22.02.)" xfId="175"/>
    <cellStyle name="SAPBEXHLevel0X" xfId="89"/>
    <cellStyle name="SAPBEXHLevel1" xfId="90"/>
    <cellStyle name="SAPBEXHLevel1 2" xfId="91"/>
    <cellStyle name="SAPBEXHLevel1_Г-33,К-5СЖ, новые формы по капремонту и переселению уточ.КСП (22.02.)" xfId="176"/>
    <cellStyle name="SAPBEXHLevel1X" xfId="92"/>
    <cellStyle name="SAPBEXHLevel2" xfId="93"/>
    <cellStyle name="SAPBEXHLevel2 2" xfId="94"/>
    <cellStyle name="SAPBEXHLevel2_Г-33,К-5СЖ, новые формы по капремонту и переселению уточ.КСП (22.02.)" xfId="177"/>
    <cellStyle name="SAPBEXHLevel2X" xfId="95"/>
    <cellStyle name="SAPBEXHLevel3" xfId="96"/>
    <cellStyle name="SAPBEXHLevel3X" xfId="97"/>
    <cellStyle name="SAPBEXinputData" xfId="98"/>
    <cellStyle name="SAPBEXItemHeader" xfId="99"/>
    <cellStyle name="SAPBEXresData" xfId="100"/>
    <cellStyle name="SAPBEXresDataEmph" xfId="101"/>
    <cellStyle name="SAPBEXresItem" xfId="102"/>
    <cellStyle name="SAPBEXresItemX" xfId="103"/>
    <cellStyle name="SAPBEXstdData" xfId="104"/>
    <cellStyle name="SAPBEXstdData 2" xfId="105"/>
    <cellStyle name="SAPBEXstdDataEmph" xfId="106"/>
    <cellStyle name="SAPBEXstdItem" xfId="107"/>
    <cellStyle name="SAPBEXstdItem 2" xfId="178"/>
    <cellStyle name="SAPBEXstdItem_Г-16.1(2009)" xfId="179"/>
    <cellStyle name="SAPBEXstdItemX" xfId="108"/>
    <cellStyle name="SAPBEXtitle" xfId="109"/>
    <cellStyle name="SAPBEXunassignedItem" xfId="110"/>
    <cellStyle name="SAPBEXundefined" xfId="111"/>
    <cellStyle name="Sheet Title" xfId="112"/>
    <cellStyle name="Title" xfId="113"/>
    <cellStyle name="Total" xfId="114"/>
    <cellStyle name="Warning Text" xfId="115"/>
    <cellStyle name="Денежный 2" xfId="116"/>
    <cellStyle name="Обычный" xfId="0" builtinId="0"/>
    <cellStyle name="Обычный 10" xfId="117"/>
    <cellStyle name="Обычный 10 2" xfId="180"/>
    <cellStyle name="Обычный 10 3" xfId="181"/>
    <cellStyle name="Обычный 10 4" xfId="182"/>
    <cellStyle name="Обычный 10 5" xfId="183"/>
    <cellStyle name="Обычный 10 6" xfId="184"/>
    <cellStyle name="Обычный 10 7" xfId="185"/>
    <cellStyle name="Обычный 10 8" xfId="186"/>
    <cellStyle name="Обычный 10 9" xfId="187"/>
    <cellStyle name="Обычный 11" xfId="118"/>
    <cellStyle name="Обычный 12" xfId="119"/>
    <cellStyle name="Обычный 13" xfId="120"/>
    <cellStyle name="Обычный 14" xfId="121"/>
    <cellStyle name="Обычный 15" xfId="122"/>
    <cellStyle name="Обычный 16" xfId="146"/>
    <cellStyle name="Обычный 17" xfId="148"/>
    <cellStyle name="Обычный 18" xfId="123"/>
    <cellStyle name="Обычный 19" xfId="150"/>
    <cellStyle name="Обычный 2" xfId="124"/>
    <cellStyle name="Обычный 2 2" xfId="125"/>
    <cellStyle name="Обычный 2 2 2" xfId="126"/>
    <cellStyle name="Обычный 2 2 2 2" xfId="127"/>
    <cellStyle name="Обычный 2 2 2 2 2" xfId="167"/>
    <cellStyle name="Обычный 2 2 2 3" xfId="128"/>
    <cellStyle name="Обычный 2 2 3" xfId="129"/>
    <cellStyle name="Обычный 2 3" xfId="130"/>
    <cellStyle name="Обычный 2_Отчет по переселению с учетом стимулирования" xfId="188"/>
    <cellStyle name="Обычный 20" xfId="2"/>
    <cellStyle name="Обычный 21" xfId="153"/>
    <cellStyle name="Обычный 21 2" xfId="160"/>
    <cellStyle name="Обычный 21 2 2" xfId="163"/>
    <cellStyle name="Обычный 21 2 2 2" xfId="166"/>
    <cellStyle name="Обычный 3" xfId="131"/>
    <cellStyle name="Обычный 3 2" xfId="132"/>
    <cellStyle name="Обычный 3 2 2" xfId="133"/>
    <cellStyle name="Обычный 3 2 3" xfId="134"/>
    <cellStyle name="Обычный 3 2 4" xfId="135"/>
    <cellStyle name="Обычный 3 2 5" xfId="136"/>
    <cellStyle name="Обычный 3 2 7" xfId="152"/>
    <cellStyle name="Обычный 3 2 7 2" xfId="155"/>
    <cellStyle name="Обычный 3 2 7 3" xfId="157"/>
    <cellStyle name="Обычный 3 2 7 3 2" xfId="159"/>
    <cellStyle name="Обычный 3 2 7 3 2 2" xfId="162"/>
    <cellStyle name="Обычный 3 2 7 3 2 2 2" xfId="165"/>
    <cellStyle name="Обычный 3 3" xfId="149"/>
    <cellStyle name="Обычный 3 4" xfId="151"/>
    <cellStyle name="Обычный 3 5" xfId="154"/>
    <cellStyle name="Обычный 3 6" xfId="156"/>
    <cellStyle name="Обычный 3 6 2" xfId="158"/>
    <cellStyle name="Обычный 3 6 2 2" xfId="161"/>
    <cellStyle name="Обычный 3 6 2 2 2" xfId="164"/>
    <cellStyle name="Обычный 4" xfId="137"/>
    <cellStyle name="Обычный 5" xfId="138"/>
    <cellStyle name="Обычный 6" xfId="145"/>
    <cellStyle name="Обычный 6 2" xfId="189"/>
    <cellStyle name="Обычный 6 3" xfId="190"/>
    <cellStyle name="Обычный 6 4" xfId="191"/>
    <cellStyle name="Обычный 6 5" xfId="192"/>
    <cellStyle name="Обычный 6 6" xfId="193"/>
    <cellStyle name="Обычный 6 7" xfId="194"/>
    <cellStyle name="Обычный 6 8" xfId="195"/>
    <cellStyle name="Обычный 6 9" xfId="196"/>
    <cellStyle name="Обычный 7" xfId="147"/>
    <cellStyle name="Обычный 7 2" xfId="139"/>
    <cellStyle name="Обычный 7 2 2" xfId="197"/>
    <cellStyle name="Обычный 7 2 3" xfId="198"/>
    <cellStyle name="Обычный 7 2 4" xfId="199"/>
    <cellStyle name="Обычный 7 2 5" xfId="200"/>
    <cellStyle name="Обычный 7 2 6" xfId="201"/>
    <cellStyle name="Обычный 7 2 7" xfId="202"/>
    <cellStyle name="Обычный 7 2 8" xfId="203"/>
    <cellStyle name="Обычный 7 2 9" xfId="204"/>
    <cellStyle name="Обычный 7 3" xfId="205"/>
    <cellStyle name="Обычный 7 4" xfId="206"/>
    <cellStyle name="Обычный 7 5" xfId="207"/>
    <cellStyle name="Обычный 7 6" xfId="208"/>
    <cellStyle name="Обычный 7 7" xfId="209"/>
    <cellStyle name="Обычный 7 8" xfId="210"/>
    <cellStyle name="Обычный 7 9" xfId="211"/>
    <cellStyle name="Обычный 8" xfId="140"/>
    <cellStyle name="Обычный 8 2" xfId="212"/>
    <cellStyle name="Обычный 8 3" xfId="213"/>
    <cellStyle name="Обычный 8 4" xfId="214"/>
    <cellStyle name="Обычный 8 5" xfId="215"/>
    <cellStyle name="Обычный 8 6" xfId="216"/>
    <cellStyle name="Обычный 8 7" xfId="217"/>
    <cellStyle name="Обычный 8 8" xfId="218"/>
    <cellStyle name="Обычный 8 9" xfId="219"/>
    <cellStyle name="Обычный 9" xfId="1"/>
    <cellStyle name="Обычный_2-й квартал" xfId="220"/>
    <cellStyle name="Процентный 2" xfId="221"/>
    <cellStyle name="Процентный 3" xfId="222"/>
    <cellStyle name="Процентный 6" xfId="141"/>
    <cellStyle name="Стиль 1" xfId="142"/>
    <cellStyle name="Финансовый 2" xfId="143"/>
    <cellStyle name="Финансовый 3" xfId="144"/>
    <cellStyle name="Финансовый 4" xfId="2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7;&#1072;&#1082;&#1083;.%20&#1085;&#1072;%20&#1086;&#1090;&#1095;&#1105;&#1090;%202009\&#1052;&#1048;&#1053;&#1060;&#1048;&#1053;\&#1054;&#1090;&#1095;&#1077;&#1090;%20&#1086;&#1073;%20&#1080;&#1089;&#1087;&#1086;&#1083;&#1085;&#1077;&#1085;&#1080;&#1080;%20&#1073;&#1102;&#1076;&#1078;&#1077;&#1090;&#1072;%20&#1079;&#1072;%202009%20&#1075;&#1086;&#1076;\&#1043;&#1086;&#1076;%20&#1086;&#1090;&#1095;&#1077;&#1090;%20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7\&#1056;&#1072;&#1073;&#1086;&#1095;&#1080;&#1081;%20&#1089;&#1090;&#1086;&#1083;\2%20&#1095;&#1090;&#1077;&#1085;&#1080;&#1077;%20&#1052;&#1056;%202017-2019\&#1055;&#1088;&#1080;&#1083;&#1086;&#1078;&#1077;&#1085;&#1080;&#1103;%202%20&#1095;&#1090;&#1077;&#1085;&#1080;&#107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&#1091;&#1084;&#1077;&#1085;&#1090;&#1099;/&#1042;&#1085;&#1077;&#1089;&#1077;&#1085;&#1080;&#1077;%20&#1080;&#1079;&#1084;&#1077;&#1085;&#1077;&#1085;&#1080;&#1081;%20&#1086;&#1082;&#1090;&#1103;&#1073;&#1088;&#1100;%202014/&#1055;&#1088;&#1080;&#1083;&#1086;&#1078;&#1077;&#1085;&#1080;&#1103;%20&#1091;&#1090;&#1086;&#109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-1"/>
      <sheetName val="Г-2"/>
      <sheetName val="г-3"/>
      <sheetName val="г-4"/>
      <sheetName val="г-5"/>
      <sheetName val="г-6"/>
      <sheetName val="г-7"/>
      <sheetName val="г-8"/>
      <sheetName val="г-8.1"/>
      <sheetName val="г-9"/>
      <sheetName val="г-9.1"/>
      <sheetName val="г-9.2"/>
      <sheetName val="г-10"/>
      <sheetName val="г-10.1"/>
      <sheetName val="г-10.2"/>
      <sheetName val="г-10.3"/>
      <sheetName val="г-10.4"/>
      <sheetName val="г-10.5"/>
      <sheetName val="г-10.6"/>
      <sheetName val="Г-11"/>
      <sheetName val="Г-14"/>
      <sheetName val="г-15"/>
      <sheetName val="г-16"/>
      <sheetName val="г-16.1"/>
      <sheetName val="Г-16.2"/>
      <sheetName val="Г-17 ИП"/>
      <sheetName val="г-18"/>
      <sheetName val="Г-19"/>
      <sheetName val="Г-20"/>
      <sheetName val="Г-21 "/>
      <sheetName val="г-22"/>
      <sheetName val="г-23"/>
      <sheetName val="г-23а"/>
      <sheetName val="г-24"/>
      <sheetName val="г-25"/>
      <sheetName val="г-26"/>
      <sheetName val="г-27"/>
      <sheetName val="г-27.1"/>
      <sheetName val="г-27.2"/>
      <sheetName val="г-27.3"/>
      <sheetName val="Г-27.3п"/>
      <sheetName val="г-29"/>
      <sheetName val="Г-30 ЦП"/>
      <sheetName val="г-31"/>
      <sheetName val="Г-31.1"/>
      <sheetName val="г-32"/>
      <sheetName val="г-33"/>
      <sheetName val="г-35"/>
      <sheetName val="Г-41"/>
      <sheetName val="г-38"/>
      <sheetName val="г-39"/>
      <sheetName val="Г-40"/>
      <sheetName val="Г-43"/>
      <sheetName val="г-46"/>
      <sheetName val="г-48"/>
      <sheetName val=" Г-49 "/>
      <sheetName val="Г-50"/>
      <sheetName val="Г-51"/>
      <sheetName val=" Г-52"/>
      <sheetName val="Г-53"/>
      <sheetName val="Г-54"/>
      <sheetName val="Г-55 "/>
      <sheetName val="г-56"/>
      <sheetName val="г-57"/>
      <sheetName val="Г-58"/>
      <sheetName val="Г-59"/>
      <sheetName val="Г-61(1)"/>
      <sheetName val="Г-61(2)"/>
      <sheetName val="Г-62"/>
      <sheetName val="г -64 "/>
      <sheetName val="Г-65"/>
      <sheetName val="Г-66"/>
      <sheetName val="Г-68"/>
      <sheetName val="Г-69"/>
      <sheetName val="г-70"/>
      <sheetName val="Г-73"/>
      <sheetName val="г-74"/>
      <sheetName val="Г-75"/>
      <sheetName val="г-76"/>
      <sheetName val="г-77"/>
      <sheetName val="Г-78"/>
      <sheetName val="Г-80"/>
      <sheetName val="Г-81"/>
      <sheetName val="г-82"/>
      <sheetName val="Г-83"/>
      <sheetName val="г-84"/>
      <sheetName val="Г-8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."/>
      <sheetName val="19."/>
      <sheetName val="16."/>
      <sheetName val="17."/>
      <sheetName val="18."/>
      <sheetName val="20."/>
      <sheetName val="21."/>
      <sheetName val="22."/>
      <sheetName val="23."/>
      <sheetName val="24."/>
      <sheetName val="25."/>
      <sheetName val="26."/>
      <sheetName val="27"/>
      <sheetName val="15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"/>
      <sheetName val="3."/>
      <sheetName val="4"/>
      <sheetName val="5"/>
      <sheetName val="6."/>
      <sheetName val="7"/>
      <sheetName val="8"/>
    </sheetNames>
    <sheetDataSet>
      <sheetData sheetId="0" refreshError="1">
        <row r="488">
          <cell r="E488">
            <v>541422.97499999998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</sheetPr>
  <dimension ref="A1:G140"/>
  <sheetViews>
    <sheetView workbookViewId="0">
      <selection activeCell="A6" sqref="A6:F6"/>
    </sheetView>
  </sheetViews>
  <sheetFormatPr defaultColWidth="8.85546875" defaultRowHeight="15.75" x14ac:dyDescent="0.25"/>
  <cols>
    <col min="1" max="1" width="5.7109375" style="130" customWidth="1"/>
    <col min="2" max="2" width="23.42578125" style="211" customWidth="1"/>
    <col min="3" max="3" width="30.85546875" style="212" customWidth="1"/>
    <col min="4" max="4" width="14.7109375" style="213" customWidth="1"/>
    <col min="5" max="5" width="16" style="213" customWidth="1"/>
    <col min="6" max="6" width="8.85546875" style="213"/>
    <col min="7" max="16384" width="8.85546875" style="133"/>
  </cols>
  <sheetData>
    <row r="1" spans="1:6" x14ac:dyDescent="0.25">
      <c r="B1" s="131"/>
      <c r="C1" s="132"/>
      <c r="D1" s="356" t="s">
        <v>546</v>
      </c>
      <c r="E1" s="356"/>
      <c r="F1" s="356"/>
    </row>
    <row r="2" spans="1:6" x14ac:dyDescent="0.25">
      <c r="B2" s="131"/>
      <c r="C2" s="357" t="s">
        <v>547</v>
      </c>
      <c r="D2" s="358"/>
      <c r="E2" s="358"/>
      <c r="F2" s="358"/>
    </row>
    <row r="3" spans="1:6" x14ac:dyDescent="0.25">
      <c r="B3" s="131"/>
      <c r="C3" s="357" t="s">
        <v>548</v>
      </c>
      <c r="D3" s="357"/>
      <c r="E3" s="357"/>
      <c r="F3" s="357"/>
    </row>
    <row r="4" spans="1:6" x14ac:dyDescent="0.25">
      <c r="B4" s="131"/>
      <c r="C4" s="134"/>
      <c r="D4" s="359" t="s">
        <v>844</v>
      </c>
      <c r="E4" s="359"/>
      <c r="F4" s="359"/>
    </row>
    <row r="5" spans="1:6" x14ac:dyDescent="0.25">
      <c r="B5" s="131"/>
      <c r="C5" s="135"/>
      <c r="D5" s="136"/>
      <c r="E5" s="136"/>
      <c r="F5" s="136"/>
    </row>
    <row r="6" spans="1:6" ht="34.15" customHeight="1" x14ac:dyDescent="0.25">
      <c r="A6" s="360" t="s">
        <v>706</v>
      </c>
      <c r="B6" s="361"/>
      <c r="C6" s="361"/>
      <c r="D6" s="361"/>
      <c r="E6" s="361"/>
      <c r="F6" s="361"/>
    </row>
    <row r="7" spans="1:6" x14ac:dyDescent="0.25">
      <c r="B7" s="354"/>
      <c r="C7" s="355"/>
      <c r="D7" s="355"/>
      <c r="E7" s="355"/>
      <c r="F7" s="355"/>
    </row>
    <row r="8" spans="1:6" ht="18" customHeight="1" x14ac:dyDescent="0.25">
      <c r="A8" s="349" t="s">
        <v>549</v>
      </c>
      <c r="B8" s="349"/>
      <c r="C8" s="350" t="s">
        <v>550</v>
      </c>
      <c r="D8" s="352" t="s">
        <v>551</v>
      </c>
      <c r="E8" s="352" t="s">
        <v>552</v>
      </c>
      <c r="F8" s="352" t="s">
        <v>545</v>
      </c>
    </row>
    <row r="9" spans="1:6" ht="114.75" customHeight="1" x14ac:dyDescent="0.25">
      <c r="A9" s="137" t="s">
        <v>553</v>
      </c>
      <c r="B9" s="347" t="s">
        <v>554</v>
      </c>
      <c r="C9" s="351"/>
      <c r="D9" s="353"/>
      <c r="E9" s="353"/>
      <c r="F9" s="353"/>
    </row>
    <row r="10" spans="1:6" ht="12.75" customHeight="1" x14ac:dyDescent="0.25">
      <c r="A10" s="138">
        <v>1</v>
      </c>
      <c r="B10" s="139">
        <v>2</v>
      </c>
      <c r="C10" s="139">
        <v>3</v>
      </c>
      <c r="D10" s="139">
        <v>4</v>
      </c>
      <c r="E10" s="140">
        <v>5</v>
      </c>
      <c r="F10" s="140">
        <v>6</v>
      </c>
    </row>
    <row r="11" spans="1:6" ht="53.25" customHeight="1" x14ac:dyDescent="0.25">
      <c r="A11" s="141" t="s">
        <v>555</v>
      </c>
      <c r="B11" s="142"/>
      <c r="C11" s="143" t="s">
        <v>556</v>
      </c>
      <c r="D11" s="144">
        <f>D12+D14+D13</f>
        <v>35</v>
      </c>
      <c r="E11" s="144">
        <f>E12+E14+E13</f>
        <v>35.802130000000005</v>
      </c>
      <c r="F11" s="145">
        <f t="shared" ref="F11:F67" si="0">E11/D11%</f>
        <v>102.29180000000002</v>
      </c>
    </row>
    <row r="12" spans="1:6" ht="63" x14ac:dyDescent="0.25">
      <c r="A12" s="141"/>
      <c r="B12" s="142" t="s">
        <v>557</v>
      </c>
      <c r="C12" s="146" t="s">
        <v>558</v>
      </c>
      <c r="D12" s="147">
        <v>30</v>
      </c>
      <c r="E12" s="147">
        <v>29.15991</v>
      </c>
      <c r="F12" s="148">
        <f t="shared" si="0"/>
        <v>97.199700000000007</v>
      </c>
    </row>
    <row r="13" spans="1:6" ht="40.5" customHeight="1" x14ac:dyDescent="0.25">
      <c r="A13" s="141"/>
      <c r="B13" s="142" t="s">
        <v>559</v>
      </c>
      <c r="C13" s="146" t="s">
        <v>560</v>
      </c>
      <c r="D13" s="147">
        <v>34</v>
      </c>
      <c r="E13" s="147">
        <v>35.684480000000001</v>
      </c>
      <c r="F13" s="148">
        <f t="shared" si="0"/>
        <v>104.95435294117647</v>
      </c>
    </row>
    <row r="14" spans="1:6" ht="41.25" customHeight="1" x14ac:dyDescent="0.25">
      <c r="A14" s="141"/>
      <c r="B14" s="149" t="s">
        <v>561</v>
      </c>
      <c r="C14" s="150" t="s">
        <v>562</v>
      </c>
      <c r="D14" s="151">
        <v>-29</v>
      </c>
      <c r="E14" s="152">
        <v>-29.042259999999999</v>
      </c>
      <c r="F14" s="148">
        <f t="shared" si="0"/>
        <v>100.14572413793104</v>
      </c>
    </row>
    <row r="15" spans="1:6" ht="38.25" customHeight="1" x14ac:dyDescent="0.25">
      <c r="A15" s="141" t="s">
        <v>707</v>
      </c>
      <c r="B15" s="149"/>
      <c r="C15" s="223" t="s">
        <v>708</v>
      </c>
      <c r="D15" s="154">
        <f>D16</f>
        <v>0</v>
      </c>
      <c r="E15" s="154">
        <f>E16</f>
        <v>0.96899999999999997</v>
      </c>
      <c r="F15" s="145"/>
    </row>
    <row r="16" spans="1:6" ht="94.5" x14ac:dyDescent="0.25">
      <c r="A16" s="141"/>
      <c r="B16" s="149" t="s">
        <v>580</v>
      </c>
      <c r="C16" s="146" t="s">
        <v>577</v>
      </c>
      <c r="D16" s="151">
        <v>0</v>
      </c>
      <c r="E16" s="152">
        <v>0.96899999999999997</v>
      </c>
      <c r="F16" s="148"/>
    </row>
    <row r="17" spans="1:6" ht="27" customHeight="1" x14ac:dyDescent="0.25">
      <c r="A17" s="141" t="s">
        <v>246</v>
      </c>
      <c r="B17" s="149"/>
      <c r="C17" s="153" t="s">
        <v>563</v>
      </c>
      <c r="D17" s="154">
        <f>D18+D19+D20+D21</f>
        <v>5661.0999999999995</v>
      </c>
      <c r="E17" s="154">
        <f>E18+E19+E20+E21</f>
        <v>5673.1606699999993</v>
      </c>
      <c r="F17" s="145">
        <f t="shared" si="0"/>
        <v>100.21304463796788</v>
      </c>
    </row>
    <row r="18" spans="1:6" ht="157.5" x14ac:dyDescent="0.25">
      <c r="A18" s="141"/>
      <c r="B18" s="155" t="s">
        <v>564</v>
      </c>
      <c r="C18" s="156" t="s">
        <v>565</v>
      </c>
      <c r="D18" s="151">
        <v>2532.5</v>
      </c>
      <c r="E18" s="152">
        <v>2527.7636699999998</v>
      </c>
      <c r="F18" s="148">
        <f t="shared" si="0"/>
        <v>99.812978084896343</v>
      </c>
    </row>
    <row r="19" spans="1:6" ht="186.6" customHeight="1" x14ac:dyDescent="0.25">
      <c r="A19" s="141"/>
      <c r="B19" s="155" t="s">
        <v>566</v>
      </c>
      <c r="C19" s="156" t="s">
        <v>567</v>
      </c>
      <c r="D19" s="151">
        <v>24.1</v>
      </c>
      <c r="E19" s="152">
        <v>24.34404</v>
      </c>
      <c r="F19" s="148">
        <f t="shared" si="0"/>
        <v>101.01261410788381</v>
      </c>
    </row>
    <row r="20" spans="1:6" ht="157.5" x14ac:dyDescent="0.25">
      <c r="A20" s="141"/>
      <c r="B20" s="155" t="s">
        <v>568</v>
      </c>
      <c r="C20" s="156" t="s">
        <v>569</v>
      </c>
      <c r="D20" s="151">
        <v>3662.8</v>
      </c>
      <c r="E20" s="152">
        <v>3687.41543</v>
      </c>
      <c r="F20" s="148">
        <f t="shared" si="0"/>
        <v>100.6720386043464</v>
      </c>
    </row>
    <row r="21" spans="1:6" ht="157.5" x14ac:dyDescent="0.25">
      <c r="A21" s="141"/>
      <c r="B21" s="155" t="s">
        <v>570</v>
      </c>
      <c r="C21" s="156" t="s">
        <v>571</v>
      </c>
      <c r="D21" s="151">
        <v>-558.29999999999995</v>
      </c>
      <c r="E21" s="152">
        <v>-566.36247000000003</v>
      </c>
      <c r="F21" s="148">
        <f t="shared" si="0"/>
        <v>101.44411069317573</v>
      </c>
    </row>
    <row r="22" spans="1:6" ht="31.5" x14ac:dyDescent="0.25">
      <c r="A22" s="141" t="s">
        <v>572</v>
      </c>
      <c r="B22" s="149"/>
      <c r="C22" s="153" t="s">
        <v>573</v>
      </c>
      <c r="D22" s="154">
        <f>D23</f>
        <v>34</v>
      </c>
      <c r="E22" s="154">
        <f>E23</f>
        <v>34.75</v>
      </c>
      <c r="F22" s="145">
        <f t="shared" si="0"/>
        <v>102.20588235294117</v>
      </c>
    </row>
    <row r="23" spans="1:6" ht="94.5" x14ac:dyDescent="0.25">
      <c r="A23" s="141"/>
      <c r="B23" s="149" t="s">
        <v>576</v>
      </c>
      <c r="C23" s="146" t="s">
        <v>577</v>
      </c>
      <c r="D23" s="151">
        <v>34</v>
      </c>
      <c r="E23" s="152">
        <v>34.75</v>
      </c>
      <c r="F23" s="148">
        <f t="shared" si="0"/>
        <v>102.20588235294117</v>
      </c>
    </row>
    <row r="24" spans="1:6" ht="94.5" x14ac:dyDescent="0.25">
      <c r="A24" s="141" t="s">
        <v>581</v>
      </c>
      <c r="B24" s="149"/>
      <c r="C24" s="143" t="s">
        <v>582</v>
      </c>
      <c r="D24" s="154">
        <f>D25</f>
        <v>75</v>
      </c>
      <c r="E24" s="154">
        <f>E25</f>
        <v>75.623469999999998</v>
      </c>
      <c r="F24" s="145">
        <f t="shared" si="0"/>
        <v>100.83129333333333</v>
      </c>
    </row>
    <row r="25" spans="1:6" ht="158.44999999999999" customHeight="1" x14ac:dyDescent="0.25">
      <c r="A25" s="141"/>
      <c r="B25" s="149" t="s">
        <v>583</v>
      </c>
      <c r="C25" s="158" t="s">
        <v>584</v>
      </c>
      <c r="D25" s="151">
        <v>75</v>
      </c>
      <c r="E25" s="152">
        <v>75.623469999999998</v>
      </c>
      <c r="F25" s="148">
        <f t="shared" si="0"/>
        <v>100.83129333333333</v>
      </c>
    </row>
    <row r="26" spans="1:6" ht="39" customHeight="1" x14ac:dyDescent="0.25">
      <c r="A26" s="141" t="s">
        <v>585</v>
      </c>
      <c r="B26" s="149"/>
      <c r="C26" s="161" t="s">
        <v>586</v>
      </c>
      <c r="D26" s="162">
        <f>D27+D32+D33+D35+D36+D37+D38+D39+D40+D34+D41</f>
        <v>114793.2</v>
      </c>
      <c r="E26" s="162">
        <f>E27+E32+E33+E35+E36+E37+E38+E39+E40+E34+E41</f>
        <v>118674.77523</v>
      </c>
      <c r="F26" s="145">
        <f t="shared" si="0"/>
        <v>103.38136338215155</v>
      </c>
    </row>
    <row r="27" spans="1:6" ht="31.5" x14ac:dyDescent="0.25">
      <c r="A27" s="141"/>
      <c r="B27" s="163" t="s">
        <v>587</v>
      </c>
      <c r="C27" s="164" t="s">
        <v>588</v>
      </c>
      <c r="D27" s="152">
        <f>D28+D29+D30+D31</f>
        <v>102089</v>
      </c>
      <c r="E27" s="152">
        <f>E28+E29+E30+E31</f>
        <v>105497.79923999999</v>
      </c>
      <c r="F27" s="148">
        <f t="shared" si="0"/>
        <v>103.33904655741559</v>
      </c>
    </row>
    <row r="28" spans="1:6" ht="176.25" x14ac:dyDescent="0.25">
      <c r="A28" s="165"/>
      <c r="B28" s="149" t="s">
        <v>589</v>
      </c>
      <c r="C28" s="156" t="s">
        <v>590</v>
      </c>
      <c r="D28" s="152">
        <v>101350</v>
      </c>
      <c r="E28" s="152">
        <v>104752.8349</v>
      </c>
      <c r="F28" s="148">
        <f t="shared" si="0"/>
        <v>103.35750853478046</v>
      </c>
    </row>
    <row r="29" spans="1:6" ht="267.75" x14ac:dyDescent="0.25">
      <c r="A29" s="165"/>
      <c r="B29" s="149" t="s">
        <v>591</v>
      </c>
      <c r="C29" s="156" t="s">
        <v>592</v>
      </c>
      <c r="D29" s="152">
        <v>398</v>
      </c>
      <c r="E29" s="152">
        <v>393.33870000000002</v>
      </c>
      <c r="F29" s="148">
        <f t="shared" si="0"/>
        <v>98.828819095477385</v>
      </c>
    </row>
    <row r="30" spans="1:6" ht="94.5" x14ac:dyDescent="0.25">
      <c r="A30" s="165"/>
      <c r="B30" s="149" t="s">
        <v>593</v>
      </c>
      <c r="C30" s="166" t="s">
        <v>594</v>
      </c>
      <c r="D30" s="152">
        <v>280</v>
      </c>
      <c r="E30" s="152">
        <v>292.65823999999998</v>
      </c>
      <c r="F30" s="148">
        <f t="shared" si="0"/>
        <v>104.52079999999999</v>
      </c>
    </row>
    <row r="31" spans="1:6" ht="231" customHeight="1" x14ac:dyDescent="0.25">
      <c r="A31" s="165"/>
      <c r="B31" s="149" t="s">
        <v>595</v>
      </c>
      <c r="C31" s="166" t="s">
        <v>596</v>
      </c>
      <c r="D31" s="152">
        <v>61</v>
      </c>
      <c r="E31" s="152">
        <v>58.967399999999998</v>
      </c>
      <c r="F31" s="148">
        <f t="shared" si="0"/>
        <v>96.667868852459009</v>
      </c>
    </row>
    <row r="32" spans="1:6" ht="59.25" customHeight="1" x14ac:dyDescent="0.25">
      <c r="A32" s="165"/>
      <c r="B32" s="149" t="s">
        <v>597</v>
      </c>
      <c r="C32" s="146" t="s">
        <v>598</v>
      </c>
      <c r="D32" s="152">
        <v>3100</v>
      </c>
      <c r="E32" s="152">
        <v>3132.3363399999998</v>
      </c>
      <c r="F32" s="148">
        <f t="shared" si="0"/>
        <v>101.04310774193547</v>
      </c>
    </row>
    <row r="33" spans="1:6" ht="81.75" customHeight="1" x14ac:dyDescent="0.25">
      <c r="A33" s="165"/>
      <c r="B33" s="149" t="s">
        <v>599</v>
      </c>
      <c r="C33" s="146" t="s">
        <v>600</v>
      </c>
      <c r="D33" s="152">
        <v>0</v>
      </c>
      <c r="E33" s="152">
        <v>-4.1849999999999998E-2</v>
      </c>
      <c r="F33" s="148"/>
    </row>
    <row r="34" spans="1:6" ht="78.75" x14ac:dyDescent="0.25">
      <c r="A34" s="165"/>
      <c r="B34" s="149" t="s">
        <v>601</v>
      </c>
      <c r="C34" s="146" t="s">
        <v>602</v>
      </c>
      <c r="D34" s="152">
        <v>25</v>
      </c>
      <c r="E34" s="152">
        <v>16.626000000000001</v>
      </c>
      <c r="F34" s="148">
        <f t="shared" si="0"/>
        <v>66.504000000000005</v>
      </c>
    </row>
    <row r="35" spans="1:6" ht="37.5" customHeight="1" x14ac:dyDescent="0.25">
      <c r="A35" s="165"/>
      <c r="B35" s="149" t="s">
        <v>603</v>
      </c>
      <c r="C35" s="167" t="s">
        <v>604</v>
      </c>
      <c r="D35" s="152">
        <v>642</v>
      </c>
      <c r="E35" s="152">
        <v>603.62549000000001</v>
      </c>
      <c r="F35" s="148">
        <f t="shared" si="0"/>
        <v>94.022661993769475</v>
      </c>
    </row>
    <row r="36" spans="1:6" ht="37.5" customHeight="1" x14ac:dyDescent="0.25">
      <c r="A36" s="165"/>
      <c r="B36" s="149" t="s">
        <v>605</v>
      </c>
      <c r="C36" s="167" t="s">
        <v>606</v>
      </c>
      <c r="D36" s="152">
        <v>7818</v>
      </c>
      <c r="E36" s="152">
        <v>8307.9298099999996</v>
      </c>
      <c r="F36" s="148">
        <f t="shared" si="0"/>
        <v>106.26668981836785</v>
      </c>
    </row>
    <row r="37" spans="1:6" ht="94.5" x14ac:dyDescent="0.25">
      <c r="A37" s="165"/>
      <c r="B37" s="149" t="s">
        <v>607</v>
      </c>
      <c r="C37" s="146" t="s">
        <v>608</v>
      </c>
      <c r="D37" s="152">
        <v>1125</v>
      </c>
      <c r="E37" s="152">
        <v>1120.7014200000001</v>
      </c>
      <c r="F37" s="148">
        <f t="shared" si="0"/>
        <v>99.61790400000001</v>
      </c>
    </row>
    <row r="38" spans="1:6" ht="163.5" x14ac:dyDescent="0.25">
      <c r="A38" s="165"/>
      <c r="B38" s="149" t="s">
        <v>609</v>
      </c>
      <c r="C38" s="168" t="s">
        <v>610</v>
      </c>
      <c r="D38" s="152">
        <v>0</v>
      </c>
      <c r="E38" s="152">
        <v>-0.15121000000000001</v>
      </c>
      <c r="F38" s="148"/>
    </row>
    <row r="39" spans="1:6" ht="124.15" customHeight="1" x14ac:dyDescent="0.25">
      <c r="A39" s="165"/>
      <c r="B39" s="149" t="s">
        <v>611</v>
      </c>
      <c r="C39" s="160" t="s">
        <v>612</v>
      </c>
      <c r="D39" s="152">
        <v>1.2</v>
      </c>
      <c r="E39" s="151">
        <v>1.9499899999999999</v>
      </c>
      <c r="F39" s="148">
        <f t="shared" si="0"/>
        <v>162.49916666666667</v>
      </c>
    </row>
    <row r="40" spans="1:6" ht="145.5" customHeight="1" x14ac:dyDescent="0.25">
      <c r="A40" s="165"/>
      <c r="B40" s="149" t="s">
        <v>613</v>
      </c>
      <c r="C40" s="160" t="s">
        <v>614</v>
      </c>
      <c r="D40" s="151">
        <v>-10</v>
      </c>
      <c r="E40" s="151">
        <v>-10</v>
      </c>
      <c r="F40" s="148">
        <f t="shared" si="0"/>
        <v>100</v>
      </c>
    </row>
    <row r="41" spans="1:6" ht="180" customHeight="1" x14ac:dyDescent="0.25">
      <c r="A41" s="165"/>
      <c r="B41" s="149" t="s">
        <v>619</v>
      </c>
      <c r="C41" s="158" t="s">
        <v>584</v>
      </c>
      <c r="D41" s="151">
        <v>3</v>
      </c>
      <c r="E41" s="151">
        <v>4</v>
      </c>
      <c r="F41" s="148">
        <f t="shared" si="0"/>
        <v>133.33333333333334</v>
      </c>
    </row>
    <row r="42" spans="1:6" ht="44.25" customHeight="1" x14ac:dyDescent="0.25">
      <c r="A42" s="141" t="s">
        <v>615</v>
      </c>
      <c r="B42" s="149"/>
      <c r="C42" s="143" t="s">
        <v>616</v>
      </c>
      <c r="D42" s="154">
        <f>D47+D48+D44+D43+D45+D46</f>
        <v>1608.6</v>
      </c>
      <c r="E42" s="162">
        <f>E47+E48+E44+E43+E45+E46</f>
        <v>1641.28</v>
      </c>
      <c r="F42" s="145">
        <f t="shared" si="0"/>
        <v>102.03158025612335</v>
      </c>
    </row>
    <row r="43" spans="1:6" ht="127.15" customHeight="1" x14ac:dyDescent="0.25">
      <c r="A43" s="141"/>
      <c r="B43" s="159" t="s">
        <v>578</v>
      </c>
      <c r="C43" s="160" t="s">
        <v>579</v>
      </c>
      <c r="D43" s="151">
        <v>345.4</v>
      </c>
      <c r="E43" s="152">
        <v>371.35948000000002</v>
      </c>
      <c r="F43" s="148">
        <f t="shared" si="0"/>
        <v>107.51577301679214</v>
      </c>
    </row>
    <row r="44" spans="1:6" ht="126" x14ac:dyDescent="0.25">
      <c r="A44" s="141"/>
      <c r="B44" s="159" t="s">
        <v>617</v>
      </c>
      <c r="C44" s="158" t="s">
        <v>618</v>
      </c>
      <c r="D44" s="151">
        <v>5.0999999999999996</v>
      </c>
      <c r="E44" s="152">
        <v>5.55</v>
      </c>
      <c r="F44" s="148">
        <f t="shared" si="0"/>
        <v>108.82352941176471</v>
      </c>
    </row>
    <row r="45" spans="1:6" ht="124.9" customHeight="1" x14ac:dyDescent="0.25">
      <c r="A45" s="141"/>
      <c r="B45" s="157" t="s">
        <v>574</v>
      </c>
      <c r="C45" s="158" t="s">
        <v>575</v>
      </c>
      <c r="D45" s="151">
        <v>83.5</v>
      </c>
      <c r="E45" s="152">
        <v>83.5</v>
      </c>
      <c r="F45" s="148">
        <f t="shared" si="0"/>
        <v>100</v>
      </c>
    </row>
    <row r="46" spans="1:6" ht="52.9" customHeight="1" x14ac:dyDescent="0.25">
      <c r="A46" s="141"/>
      <c r="B46" s="157" t="s">
        <v>711</v>
      </c>
      <c r="C46" s="158" t="s">
        <v>712</v>
      </c>
      <c r="D46" s="151">
        <v>113</v>
      </c>
      <c r="E46" s="152">
        <v>113.035</v>
      </c>
      <c r="F46" s="148">
        <f t="shared" si="0"/>
        <v>100.03097345132744</v>
      </c>
    </row>
    <row r="47" spans="1:6" ht="154.15" customHeight="1" x14ac:dyDescent="0.25">
      <c r="A47" s="165"/>
      <c r="B47" s="149" t="s">
        <v>619</v>
      </c>
      <c r="C47" s="158" t="s">
        <v>584</v>
      </c>
      <c r="D47" s="151">
        <v>120.6</v>
      </c>
      <c r="E47" s="152">
        <v>121.74387</v>
      </c>
      <c r="F47" s="148">
        <f t="shared" si="0"/>
        <v>100.94848258706467</v>
      </c>
    </row>
    <row r="48" spans="1:6" ht="94.5" x14ac:dyDescent="0.25">
      <c r="A48" s="165"/>
      <c r="B48" s="149" t="s">
        <v>580</v>
      </c>
      <c r="C48" s="146" t="s">
        <v>577</v>
      </c>
      <c r="D48" s="151">
        <v>941</v>
      </c>
      <c r="E48" s="152">
        <v>946.09164999999996</v>
      </c>
      <c r="F48" s="148">
        <f t="shared" si="0"/>
        <v>100.5410892667375</v>
      </c>
    </row>
    <row r="49" spans="1:6" ht="63" x14ac:dyDescent="0.25">
      <c r="A49" s="141" t="s">
        <v>620</v>
      </c>
      <c r="B49" s="149"/>
      <c r="C49" s="143" t="s">
        <v>621</v>
      </c>
      <c r="D49" s="154">
        <f>D50</f>
        <v>212</v>
      </c>
      <c r="E49" s="154">
        <f>E50</f>
        <v>228</v>
      </c>
      <c r="F49" s="145">
        <f t="shared" si="0"/>
        <v>107.54716981132074</v>
      </c>
    </row>
    <row r="50" spans="1:6" ht="47.25" x14ac:dyDescent="0.25">
      <c r="A50" s="141"/>
      <c r="B50" s="149" t="s">
        <v>622</v>
      </c>
      <c r="C50" s="158" t="s">
        <v>623</v>
      </c>
      <c r="D50" s="151">
        <v>212</v>
      </c>
      <c r="E50" s="152">
        <v>228</v>
      </c>
      <c r="F50" s="148">
        <f t="shared" si="0"/>
        <v>107.54716981132074</v>
      </c>
    </row>
    <row r="51" spans="1:6" ht="48.75" customHeight="1" x14ac:dyDescent="0.25">
      <c r="A51" s="141" t="s">
        <v>631</v>
      </c>
      <c r="B51" s="149"/>
      <c r="C51" s="143" t="s">
        <v>632</v>
      </c>
      <c r="D51" s="154">
        <f>D54+D58+D68+D62+D77+D53+D56+D61+D81+D89+D63+D80+D52+D55+D57+D60+D64+D65+D66+D82+D59+D78+D79+D84+D86+D88</f>
        <v>91045.704789999989</v>
      </c>
      <c r="E51" s="154">
        <f>E54+E58+E68+E62+E77+E53+E56+E61+E81+E89+E63+E80+E52+E55+E57+E60+E64+E65+E66+E82+E59+E78+E79+E84+E86+E88</f>
        <v>86672.514410000003</v>
      </c>
      <c r="F51" s="145">
        <f t="shared" si="0"/>
        <v>95.196708740860544</v>
      </c>
    </row>
    <row r="52" spans="1:6" ht="204.75" x14ac:dyDescent="0.25">
      <c r="A52" s="141"/>
      <c r="B52" s="176" t="s">
        <v>633</v>
      </c>
      <c r="C52" s="177" t="s">
        <v>634</v>
      </c>
      <c r="D52" s="151">
        <v>1161.5</v>
      </c>
      <c r="E52" s="152">
        <v>1255.8773900000001</v>
      </c>
      <c r="F52" s="148">
        <f t="shared" si="0"/>
        <v>108.12547481704694</v>
      </c>
    </row>
    <row r="53" spans="1:6" ht="160.9" customHeight="1" x14ac:dyDescent="0.25">
      <c r="A53" s="165"/>
      <c r="B53" s="149" t="s">
        <v>635</v>
      </c>
      <c r="C53" s="150" t="s">
        <v>636</v>
      </c>
      <c r="D53" s="151">
        <v>510</v>
      </c>
      <c r="E53" s="152">
        <v>550.38954999999999</v>
      </c>
      <c r="F53" s="148">
        <f t="shared" si="0"/>
        <v>107.91951960784314</v>
      </c>
    </row>
    <row r="54" spans="1:6" ht="141.75" x14ac:dyDescent="0.25">
      <c r="A54" s="165"/>
      <c r="B54" s="149" t="s">
        <v>637</v>
      </c>
      <c r="C54" s="168" t="s">
        <v>638</v>
      </c>
      <c r="D54" s="151">
        <v>1060</v>
      </c>
      <c r="E54" s="152">
        <v>1065.4693199999999</v>
      </c>
      <c r="F54" s="148">
        <f t="shared" si="0"/>
        <v>100.51597358490565</v>
      </c>
    </row>
    <row r="55" spans="1:6" ht="252" customHeight="1" x14ac:dyDescent="0.25">
      <c r="A55" s="165"/>
      <c r="B55" s="157" t="s">
        <v>639</v>
      </c>
      <c r="C55" s="160" t="s">
        <v>640</v>
      </c>
      <c r="D55" s="151">
        <v>0</v>
      </c>
      <c r="E55" s="152">
        <v>-0.51105</v>
      </c>
      <c r="F55" s="148"/>
    </row>
    <row r="56" spans="1:6" ht="110.25" x14ac:dyDescent="0.25">
      <c r="A56" s="165"/>
      <c r="B56" s="178" t="s">
        <v>641</v>
      </c>
      <c r="C56" s="179" t="s">
        <v>642</v>
      </c>
      <c r="D56" s="151">
        <v>119.5</v>
      </c>
      <c r="E56" s="152">
        <v>119.5</v>
      </c>
      <c r="F56" s="148">
        <f t="shared" si="0"/>
        <v>100</v>
      </c>
    </row>
    <row r="57" spans="1:6" ht="50.45" customHeight="1" x14ac:dyDescent="0.25">
      <c r="A57" s="165"/>
      <c r="B57" s="180" t="s">
        <v>643</v>
      </c>
      <c r="C57" s="181" t="s">
        <v>644</v>
      </c>
      <c r="D57" s="151">
        <v>137</v>
      </c>
      <c r="E57" s="152">
        <v>136.99952999999999</v>
      </c>
      <c r="F57" s="148">
        <f t="shared" si="0"/>
        <v>99.999656934306557</v>
      </c>
    </row>
    <row r="58" spans="1:6" ht="220.5" x14ac:dyDescent="0.25">
      <c r="A58" s="165"/>
      <c r="B58" s="182" t="s">
        <v>645</v>
      </c>
      <c r="C58" s="183" t="s">
        <v>646</v>
      </c>
      <c r="D58" s="151">
        <v>757.2</v>
      </c>
      <c r="E58" s="152">
        <v>757.97338999999999</v>
      </c>
      <c r="F58" s="148">
        <f t="shared" si="0"/>
        <v>100.1021381405177</v>
      </c>
    </row>
    <row r="59" spans="1:6" ht="220.5" x14ac:dyDescent="0.25">
      <c r="A59" s="165"/>
      <c r="B59" s="182" t="s">
        <v>709</v>
      </c>
      <c r="C59" s="183" t="s">
        <v>710</v>
      </c>
      <c r="D59" s="151">
        <v>80.8</v>
      </c>
      <c r="E59" s="152">
        <v>87.204639999999998</v>
      </c>
      <c r="F59" s="148">
        <f t="shared" si="0"/>
        <v>107.92653465346535</v>
      </c>
    </row>
    <row r="60" spans="1:6" ht="127.15" customHeight="1" x14ac:dyDescent="0.25">
      <c r="A60" s="165"/>
      <c r="B60" s="184" t="s">
        <v>647</v>
      </c>
      <c r="C60" s="183" t="s">
        <v>648</v>
      </c>
      <c r="D60" s="151">
        <v>273</v>
      </c>
      <c r="E60" s="152">
        <v>264.04467</v>
      </c>
      <c r="F60" s="148">
        <f t="shared" si="0"/>
        <v>96.719659340659334</v>
      </c>
    </row>
    <row r="61" spans="1:6" ht="117" customHeight="1" x14ac:dyDescent="0.25">
      <c r="A61" s="165"/>
      <c r="B61" s="163" t="s">
        <v>649</v>
      </c>
      <c r="C61" s="150" t="s">
        <v>650</v>
      </c>
      <c r="D61" s="151">
        <v>337.5</v>
      </c>
      <c r="E61" s="152">
        <v>254.31967</v>
      </c>
      <c r="F61" s="148">
        <f t="shared" si="0"/>
        <v>75.353976296296295</v>
      </c>
    </row>
    <row r="62" spans="1:6" ht="195" customHeight="1" x14ac:dyDescent="0.25">
      <c r="A62" s="165"/>
      <c r="B62" s="185" t="s">
        <v>651</v>
      </c>
      <c r="C62" s="186" t="s">
        <v>652</v>
      </c>
      <c r="D62" s="151">
        <v>101.5</v>
      </c>
      <c r="E62" s="152">
        <v>114.22169</v>
      </c>
      <c r="F62" s="148">
        <f t="shared" si="0"/>
        <v>112.53368472906405</v>
      </c>
    </row>
    <row r="63" spans="1:6" ht="175.15" customHeight="1" x14ac:dyDescent="0.25">
      <c r="A63" s="165"/>
      <c r="B63" s="185" t="s">
        <v>653</v>
      </c>
      <c r="C63" s="186" t="s">
        <v>654</v>
      </c>
      <c r="D63" s="151">
        <v>63.8</v>
      </c>
      <c r="E63" s="152">
        <v>80.683689999999999</v>
      </c>
      <c r="F63" s="148">
        <f t="shared" si="0"/>
        <v>126.46346394984326</v>
      </c>
    </row>
    <row r="64" spans="1:6" ht="173.25" x14ac:dyDescent="0.25">
      <c r="A64" s="165"/>
      <c r="B64" s="157" t="s">
        <v>655</v>
      </c>
      <c r="C64" s="158" t="s">
        <v>656</v>
      </c>
      <c r="D64" s="151">
        <v>5.9</v>
      </c>
      <c r="E64" s="152">
        <v>11.52486</v>
      </c>
      <c r="F64" s="148">
        <f t="shared" si="0"/>
        <v>195.33661016949151</v>
      </c>
    </row>
    <row r="65" spans="1:6" ht="94.5" x14ac:dyDescent="0.25">
      <c r="A65" s="165"/>
      <c r="B65" s="157" t="s">
        <v>576</v>
      </c>
      <c r="C65" s="146" t="s">
        <v>577</v>
      </c>
      <c r="D65" s="151">
        <v>120</v>
      </c>
      <c r="E65" s="152">
        <v>128.41999999999999</v>
      </c>
      <c r="F65" s="148">
        <f t="shared" si="0"/>
        <v>107.01666666666667</v>
      </c>
    </row>
    <row r="66" spans="1:6" ht="31.5" x14ac:dyDescent="0.25">
      <c r="A66" s="165"/>
      <c r="B66" s="169" t="s">
        <v>624</v>
      </c>
      <c r="C66" s="170" t="s">
        <v>625</v>
      </c>
      <c r="D66" s="151">
        <f>D67</f>
        <v>62161.676789999998</v>
      </c>
      <c r="E66" s="151">
        <f>E67</f>
        <v>59731.557220000002</v>
      </c>
      <c r="F66" s="148">
        <f t="shared" si="0"/>
        <v>96.090646688618705</v>
      </c>
    </row>
    <row r="67" spans="1:6" ht="141.75" x14ac:dyDescent="0.25">
      <c r="A67" s="165"/>
      <c r="B67" s="169"/>
      <c r="C67" s="171" t="s">
        <v>626</v>
      </c>
      <c r="D67" s="151">
        <v>62161.676789999998</v>
      </c>
      <c r="E67" s="151">
        <v>59731.557220000002</v>
      </c>
      <c r="F67" s="148">
        <f t="shared" si="0"/>
        <v>96.090646688618705</v>
      </c>
    </row>
    <row r="68" spans="1:6" ht="78.75" x14ac:dyDescent="0.25">
      <c r="A68" s="165"/>
      <c r="B68" s="169" t="s">
        <v>627</v>
      </c>
      <c r="C68" s="172" t="s">
        <v>628</v>
      </c>
      <c r="D68" s="151">
        <f>D70+D71+D72+D74+D75+D76+D73+D69</f>
        <v>1865.1000000000001</v>
      </c>
      <c r="E68" s="152">
        <f>E70+E71+E72+E74+E75+E76+E73+E69</f>
        <v>1865.1000000000001</v>
      </c>
      <c r="F68" s="148">
        <f t="shared" ref="F68:F135" si="1">E68/D68%</f>
        <v>100.00000000000001</v>
      </c>
    </row>
    <row r="69" spans="1:6" ht="155.44999999999999" customHeight="1" x14ac:dyDescent="0.25">
      <c r="A69" s="165"/>
      <c r="B69" s="169"/>
      <c r="C69" s="172" t="s">
        <v>629</v>
      </c>
      <c r="D69" s="151">
        <v>9.4</v>
      </c>
      <c r="E69" s="152">
        <v>9.4</v>
      </c>
      <c r="F69" s="148">
        <f t="shared" si="1"/>
        <v>100</v>
      </c>
    </row>
    <row r="70" spans="1:6" ht="93.75" customHeight="1" x14ac:dyDescent="0.25">
      <c r="A70" s="165"/>
      <c r="B70" s="149"/>
      <c r="C70" s="170" t="s">
        <v>657</v>
      </c>
      <c r="D70" s="151">
        <v>3.9</v>
      </c>
      <c r="E70" s="152">
        <v>3.9</v>
      </c>
      <c r="F70" s="148">
        <f t="shared" si="1"/>
        <v>100</v>
      </c>
    </row>
    <row r="71" spans="1:6" ht="126" x14ac:dyDescent="0.25">
      <c r="A71" s="165"/>
      <c r="B71" s="149"/>
      <c r="C71" s="170" t="s">
        <v>658</v>
      </c>
      <c r="D71" s="152">
        <v>421</v>
      </c>
      <c r="E71" s="152">
        <v>421</v>
      </c>
      <c r="F71" s="148">
        <f t="shared" si="1"/>
        <v>100</v>
      </c>
    </row>
    <row r="72" spans="1:6" ht="110.25" x14ac:dyDescent="0.25">
      <c r="A72" s="165"/>
      <c r="B72" s="149"/>
      <c r="C72" s="170" t="s">
        <v>659</v>
      </c>
      <c r="D72" s="152">
        <v>881.1</v>
      </c>
      <c r="E72" s="152">
        <v>881.1</v>
      </c>
      <c r="F72" s="148">
        <f t="shared" si="1"/>
        <v>100</v>
      </c>
    </row>
    <row r="73" spans="1:6" ht="204.75" customHeight="1" x14ac:dyDescent="0.25">
      <c r="A73" s="165"/>
      <c r="B73" s="149"/>
      <c r="C73" s="173" t="s">
        <v>630</v>
      </c>
      <c r="D73" s="151">
        <v>1.2</v>
      </c>
      <c r="E73" s="152">
        <v>1.2</v>
      </c>
      <c r="F73" s="148">
        <f t="shared" si="1"/>
        <v>100</v>
      </c>
    </row>
    <row r="74" spans="1:6" ht="110.25" x14ac:dyDescent="0.25">
      <c r="A74" s="165"/>
      <c r="B74" s="149"/>
      <c r="C74" s="187" t="s">
        <v>660</v>
      </c>
      <c r="D74" s="152">
        <v>395.1</v>
      </c>
      <c r="E74" s="152">
        <v>395.1</v>
      </c>
      <c r="F74" s="148">
        <f t="shared" si="1"/>
        <v>100</v>
      </c>
    </row>
    <row r="75" spans="1:6" ht="220.5" x14ac:dyDescent="0.25">
      <c r="A75" s="165"/>
      <c r="B75" s="149"/>
      <c r="C75" s="187" t="s">
        <v>721</v>
      </c>
      <c r="D75" s="152">
        <v>109.7</v>
      </c>
      <c r="E75" s="152">
        <v>109.7</v>
      </c>
      <c r="F75" s="148">
        <f t="shared" si="1"/>
        <v>100</v>
      </c>
    </row>
    <row r="76" spans="1:6" ht="94.5" x14ac:dyDescent="0.25">
      <c r="A76" s="165"/>
      <c r="B76" s="149"/>
      <c r="C76" s="187" t="s">
        <v>661</v>
      </c>
      <c r="D76" s="152">
        <v>43.7</v>
      </c>
      <c r="E76" s="152">
        <v>43.7</v>
      </c>
      <c r="F76" s="148">
        <f t="shared" si="1"/>
        <v>100</v>
      </c>
    </row>
    <row r="77" spans="1:6" ht="141.75" x14ac:dyDescent="0.25">
      <c r="A77" s="165"/>
      <c r="B77" s="169" t="s">
        <v>662</v>
      </c>
      <c r="C77" s="187" t="s">
        <v>663</v>
      </c>
      <c r="D77" s="152">
        <v>6485.07024</v>
      </c>
      <c r="E77" s="152">
        <v>6485.07024</v>
      </c>
      <c r="F77" s="148">
        <f t="shared" si="1"/>
        <v>100</v>
      </c>
    </row>
    <row r="78" spans="1:6" ht="141.75" x14ac:dyDescent="0.25">
      <c r="A78" s="165"/>
      <c r="B78" s="169" t="s">
        <v>733</v>
      </c>
      <c r="C78" s="187" t="s">
        <v>725</v>
      </c>
      <c r="D78" s="152">
        <v>52.2</v>
      </c>
      <c r="E78" s="152">
        <v>52.2</v>
      </c>
      <c r="F78" s="148">
        <f t="shared" si="1"/>
        <v>100</v>
      </c>
    </row>
    <row r="79" spans="1:6" ht="252" x14ac:dyDescent="0.25">
      <c r="A79" s="165"/>
      <c r="B79" s="169" t="s">
        <v>734</v>
      </c>
      <c r="C79" s="189" t="s">
        <v>724</v>
      </c>
      <c r="D79" s="152">
        <v>1301.58</v>
      </c>
      <c r="E79" s="152">
        <v>1301.58</v>
      </c>
      <c r="F79" s="148">
        <f t="shared" si="1"/>
        <v>100</v>
      </c>
    </row>
    <row r="80" spans="1:6" ht="126" x14ac:dyDescent="0.25">
      <c r="A80" s="165"/>
      <c r="B80" s="169" t="s">
        <v>664</v>
      </c>
      <c r="C80" s="173" t="s">
        <v>665</v>
      </c>
      <c r="D80" s="152">
        <v>189.89148</v>
      </c>
      <c r="E80" s="152">
        <v>103.57147000000001</v>
      </c>
      <c r="F80" s="148">
        <f t="shared" si="1"/>
        <v>54.542452352259303</v>
      </c>
    </row>
    <row r="81" spans="1:6" ht="78.75" x14ac:dyDescent="0.25">
      <c r="A81" s="165"/>
      <c r="B81" s="169" t="s">
        <v>666</v>
      </c>
      <c r="C81" s="174" t="s">
        <v>667</v>
      </c>
      <c r="D81" s="152">
        <v>1596</v>
      </c>
      <c r="E81" s="152">
        <v>1596</v>
      </c>
      <c r="F81" s="148">
        <f t="shared" si="1"/>
        <v>100</v>
      </c>
    </row>
    <row r="82" spans="1:6" ht="31.5" x14ac:dyDescent="0.25">
      <c r="A82" s="165"/>
      <c r="B82" s="188" t="s">
        <v>668</v>
      </c>
      <c r="C82" s="189" t="s">
        <v>669</v>
      </c>
      <c r="D82" s="152">
        <f>D83</f>
        <v>63.668880000000001</v>
      </c>
      <c r="E82" s="152">
        <f>E83</f>
        <v>59.709600000000002</v>
      </c>
      <c r="F82" s="148">
        <f t="shared" si="1"/>
        <v>93.781451786178735</v>
      </c>
    </row>
    <row r="83" spans="1:6" ht="126" customHeight="1" x14ac:dyDescent="0.25">
      <c r="A83" s="165"/>
      <c r="B83" s="190"/>
      <c r="C83" s="191" t="s">
        <v>670</v>
      </c>
      <c r="D83" s="152">
        <v>63.668880000000001</v>
      </c>
      <c r="E83" s="152">
        <v>59.709600000000002</v>
      </c>
      <c r="F83" s="148">
        <f t="shared" si="1"/>
        <v>93.781451786178735</v>
      </c>
    </row>
    <row r="84" spans="1:6" ht="157.5" x14ac:dyDescent="0.25">
      <c r="A84" s="165"/>
      <c r="B84" s="196" t="s">
        <v>684</v>
      </c>
      <c r="C84" s="175" t="s">
        <v>685</v>
      </c>
      <c r="D84" s="152">
        <f>D85</f>
        <v>448.16739999999999</v>
      </c>
      <c r="E84" s="152">
        <f>E85</f>
        <v>448.16739999999999</v>
      </c>
      <c r="F84" s="148">
        <f t="shared" si="1"/>
        <v>100</v>
      </c>
    </row>
    <row r="85" spans="1:6" ht="47.25" x14ac:dyDescent="0.25">
      <c r="A85" s="165"/>
      <c r="B85" s="196"/>
      <c r="C85" s="175" t="s">
        <v>726</v>
      </c>
      <c r="D85" s="152">
        <v>448.16739999999999</v>
      </c>
      <c r="E85" s="152">
        <v>448.16739999999999</v>
      </c>
      <c r="F85" s="148">
        <f t="shared" si="1"/>
        <v>100</v>
      </c>
    </row>
    <row r="86" spans="1:6" ht="63" x14ac:dyDescent="0.25">
      <c r="A86" s="165"/>
      <c r="B86" s="196" t="s">
        <v>735</v>
      </c>
      <c r="C86" s="175" t="s">
        <v>690</v>
      </c>
      <c r="D86" s="152">
        <f>D87</f>
        <v>12154.65</v>
      </c>
      <c r="E86" s="152">
        <f>E87</f>
        <v>12154.65</v>
      </c>
      <c r="F86" s="148">
        <f t="shared" si="1"/>
        <v>100</v>
      </c>
    </row>
    <row r="87" spans="1:6" ht="110.25" x14ac:dyDescent="0.25">
      <c r="A87" s="165"/>
      <c r="B87" s="196"/>
      <c r="C87" s="175" t="s">
        <v>727</v>
      </c>
      <c r="D87" s="152">
        <v>12154.65</v>
      </c>
      <c r="E87" s="152">
        <v>12154.65</v>
      </c>
      <c r="F87" s="148">
        <f t="shared" si="1"/>
        <v>100</v>
      </c>
    </row>
    <row r="88" spans="1:6" ht="63" x14ac:dyDescent="0.25">
      <c r="A88" s="165"/>
      <c r="B88" s="196" t="s">
        <v>736</v>
      </c>
      <c r="C88" s="175" t="s">
        <v>731</v>
      </c>
      <c r="D88" s="152">
        <v>0</v>
      </c>
      <c r="E88" s="152">
        <v>-63.881599999999999</v>
      </c>
      <c r="F88" s="148"/>
    </row>
    <row r="89" spans="1:6" ht="110.25" x14ac:dyDescent="0.25">
      <c r="A89" s="165"/>
      <c r="B89" s="192" t="s">
        <v>671</v>
      </c>
      <c r="C89" s="193" t="s">
        <v>672</v>
      </c>
      <c r="D89" s="151">
        <v>0</v>
      </c>
      <c r="E89" s="152">
        <v>-1887.32727</v>
      </c>
      <c r="F89" s="148"/>
    </row>
    <row r="90" spans="1:6" ht="80.45" customHeight="1" x14ac:dyDescent="0.25">
      <c r="A90" s="141" t="s">
        <v>673</v>
      </c>
      <c r="B90" s="149"/>
      <c r="C90" s="194" t="s">
        <v>674</v>
      </c>
      <c r="D90" s="154">
        <f>D93+D98+D112+D118+D92+D117+D108+D91+D116</f>
        <v>270791.09972000006</v>
      </c>
      <c r="E90" s="162">
        <f>E93+E98+E112+E118+E92+E117+E108+E91+E116</f>
        <v>269459.41648999997</v>
      </c>
      <c r="F90" s="145">
        <f t="shared" si="1"/>
        <v>99.508224889452777</v>
      </c>
    </row>
    <row r="91" spans="1:6" ht="49.9" customHeight="1" x14ac:dyDescent="0.25">
      <c r="A91" s="141"/>
      <c r="B91" s="180" t="s">
        <v>643</v>
      </c>
      <c r="C91" s="181" t="s">
        <v>644</v>
      </c>
      <c r="D91" s="151">
        <v>167.5</v>
      </c>
      <c r="E91" s="152">
        <v>167.49992</v>
      </c>
      <c r="F91" s="148">
        <f t="shared" si="1"/>
        <v>99.999952238805975</v>
      </c>
    </row>
    <row r="92" spans="1:6" ht="78.75" x14ac:dyDescent="0.25">
      <c r="A92" s="141"/>
      <c r="B92" s="157" t="s">
        <v>737</v>
      </c>
      <c r="C92" s="171" t="s">
        <v>718</v>
      </c>
      <c r="D92" s="152">
        <v>871.11199999999997</v>
      </c>
      <c r="E92" s="152">
        <v>612.12733000000003</v>
      </c>
      <c r="F92" s="148">
        <f t="shared" si="1"/>
        <v>70.269647301380317</v>
      </c>
    </row>
    <row r="93" spans="1:6" ht="31.5" x14ac:dyDescent="0.25">
      <c r="A93" s="141"/>
      <c r="B93" s="169" t="s">
        <v>624</v>
      </c>
      <c r="C93" s="170" t="s">
        <v>625</v>
      </c>
      <c r="D93" s="152">
        <f>D94+D95+D96+D97</f>
        <v>6535.1509999999998</v>
      </c>
      <c r="E93" s="152">
        <f>E94+E95+E96+E97</f>
        <v>6535.1509999999998</v>
      </c>
      <c r="F93" s="148">
        <f t="shared" si="1"/>
        <v>99.999999999999986</v>
      </c>
    </row>
    <row r="94" spans="1:6" ht="63" customHeight="1" x14ac:dyDescent="0.25">
      <c r="A94" s="141"/>
      <c r="B94" s="149"/>
      <c r="C94" s="170" t="s">
        <v>719</v>
      </c>
      <c r="D94" s="152">
        <v>335.55099999999999</v>
      </c>
      <c r="E94" s="152">
        <v>335.55099999999999</v>
      </c>
      <c r="F94" s="148">
        <f t="shared" si="1"/>
        <v>100</v>
      </c>
    </row>
    <row r="95" spans="1:6" ht="409.5" x14ac:dyDescent="0.25">
      <c r="A95" s="141"/>
      <c r="B95" s="149"/>
      <c r="C95" s="195" t="s">
        <v>675</v>
      </c>
      <c r="D95" s="152">
        <v>5077.3999999999996</v>
      </c>
      <c r="E95" s="152">
        <v>5077.3999999999996</v>
      </c>
      <c r="F95" s="148">
        <f t="shared" si="1"/>
        <v>100</v>
      </c>
    </row>
    <row r="96" spans="1:6" ht="94.5" x14ac:dyDescent="0.25">
      <c r="A96" s="141"/>
      <c r="B96" s="149"/>
      <c r="C96" s="195" t="s">
        <v>676</v>
      </c>
      <c r="D96" s="152">
        <v>122.2</v>
      </c>
      <c r="E96" s="152">
        <v>122.2</v>
      </c>
      <c r="F96" s="148">
        <f t="shared" si="1"/>
        <v>100</v>
      </c>
    </row>
    <row r="97" spans="1:6" ht="124.9" customHeight="1" x14ac:dyDescent="0.25">
      <c r="A97" s="141"/>
      <c r="B97" s="149"/>
      <c r="C97" s="171" t="s">
        <v>720</v>
      </c>
      <c r="D97" s="152">
        <v>1000</v>
      </c>
      <c r="E97" s="152">
        <v>1000</v>
      </c>
      <c r="F97" s="148">
        <f t="shared" si="1"/>
        <v>100</v>
      </c>
    </row>
    <row r="98" spans="1:6" ht="78.75" x14ac:dyDescent="0.25">
      <c r="A98" s="141"/>
      <c r="B98" s="169" t="s">
        <v>627</v>
      </c>
      <c r="C98" s="172" t="s">
        <v>628</v>
      </c>
      <c r="D98" s="151">
        <f>D100+D102+D103+D105+D106+D107+D101+D104+D99</f>
        <v>254991.2</v>
      </c>
      <c r="E98" s="151">
        <f>E100+E102+E103+E105+E106+E107+E101+E104+E99</f>
        <v>254959.8</v>
      </c>
      <c r="F98" s="148">
        <f t="shared" si="1"/>
        <v>99.987685849550871</v>
      </c>
    </row>
    <row r="99" spans="1:6" ht="78.75" x14ac:dyDescent="0.25">
      <c r="A99" s="141"/>
      <c r="B99" s="169"/>
      <c r="C99" s="189" t="s">
        <v>722</v>
      </c>
      <c r="D99" s="151">
        <v>3915.1</v>
      </c>
      <c r="E99" s="151">
        <v>3915.1</v>
      </c>
      <c r="F99" s="148">
        <f t="shared" si="1"/>
        <v>100.00000000000001</v>
      </c>
    </row>
    <row r="100" spans="1:6" ht="204.75" x14ac:dyDescent="0.25">
      <c r="A100" s="141"/>
      <c r="B100" s="149"/>
      <c r="C100" s="170" t="s">
        <v>677</v>
      </c>
      <c r="D100" s="152">
        <v>144701.29999999999</v>
      </c>
      <c r="E100" s="152">
        <v>144701.29999999999</v>
      </c>
      <c r="F100" s="148">
        <f t="shared" si="1"/>
        <v>100</v>
      </c>
    </row>
    <row r="101" spans="1:6" ht="126" customHeight="1" x14ac:dyDescent="0.25">
      <c r="A101" s="141"/>
      <c r="B101" s="149"/>
      <c r="C101" s="170" t="s">
        <v>678</v>
      </c>
      <c r="D101" s="152">
        <v>69905.5</v>
      </c>
      <c r="E101" s="152">
        <v>69905.5</v>
      </c>
      <c r="F101" s="148">
        <f t="shared" si="1"/>
        <v>100.00000000000001</v>
      </c>
    </row>
    <row r="102" spans="1:6" ht="157.5" x14ac:dyDescent="0.25">
      <c r="A102" s="165"/>
      <c r="B102" s="149"/>
      <c r="C102" s="173" t="s">
        <v>723</v>
      </c>
      <c r="D102" s="152">
        <f>133.1+3624</f>
        <v>3757.1</v>
      </c>
      <c r="E102" s="152">
        <f>133.1+3624</f>
        <v>3757.1</v>
      </c>
      <c r="F102" s="148">
        <f t="shared" si="1"/>
        <v>100</v>
      </c>
    </row>
    <row r="103" spans="1:6" ht="189" x14ac:dyDescent="0.25">
      <c r="A103" s="165"/>
      <c r="B103" s="149"/>
      <c r="C103" s="193" t="s">
        <v>679</v>
      </c>
      <c r="D103" s="152">
        <v>7631.8</v>
      </c>
      <c r="E103" s="152">
        <v>7631.8</v>
      </c>
      <c r="F103" s="148">
        <f t="shared" si="1"/>
        <v>100</v>
      </c>
    </row>
    <row r="104" spans="1:6" ht="189" x14ac:dyDescent="0.25">
      <c r="A104" s="165"/>
      <c r="B104" s="149"/>
      <c r="C104" s="193" t="s">
        <v>680</v>
      </c>
      <c r="D104" s="152">
        <v>286.7</v>
      </c>
      <c r="E104" s="152">
        <v>286.7</v>
      </c>
      <c r="F104" s="148">
        <f t="shared" si="1"/>
        <v>100</v>
      </c>
    </row>
    <row r="105" spans="1:6" ht="110.25" x14ac:dyDescent="0.25">
      <c r="A105" s="165"/>
      <c r="B105" s="149"/>
      <c r="C105" s="193" t="s">
        <v>681</v>
      </c>
      <c r="D105" s="152">
        <f>291.8+4841.2+656.7</f>
        <v>5789.7</v>
      </c>
      <c r="E105" s="147">
        <f>291.8+4837.8+628.7</f>
        <v>5758.3</v>
      </c>
      <c r="F105" s="148">
        <f t="shared" si="1"/>
        <v>99.457657564295218</v>
      </c>
    </row>
    <row r="106" spans="1:6" ht="110.25" x14ac:dyDescent="0.25">
      <c r="A106" s="165"/>
      <c r="B106" s="149"/>
      <c r="C106" s="170" t="s">
        <v>682</v>
      </c>
      <c r="D106" s="152">
        <f>5748.5+9516.7</f>
        <v>15265.2</v>
      </c>
      <c r="E106" s="152">
        <f>5748.5+9516.7</f>
        <v>15265.2</v>
      </c>
      <c r="F106" s="148">
        <f t="shared" si="1"/>
        <v>100</v>
      </c>
    </row>
    <row r="107" spans="1:6" ht="63" x14ac:dyDescent="0.25">
      <c r="A107" s="165"/>
      <c r="B107" s="149"/>
      <c r="C107" s="170" t="s">
        <v>683</v>
      </c>
      <c r="D107" s="152">
        <v>3738.8</v>
      </c>
      <c r="E107" s="152">
        <v>3738.8</v>
      </c>
      <c r="F107" s="148">
        <f t="shared" si="1"/>
        <v>99.999999999999986</v>
      </c>
    </row>
    <row r="108" spans="1:6" ht="157.5" x14ac:dyDescent="0.25">
      <c r="A108" s="165"/>
      <c r="B108" s="196" t="s">
        <v>684</v>
      </c>
      <c r="C108" s="175" t="s">
        <v>685</v>
      </c>
      <c r="D108" s="152">
        <f>D109+D110+D111</f>
        <v>7544.7707200000004</v>
      </c>
      <c r="E108" s="152">
        <f>E109+E110+E111</f>
        <v>7225.2027799999996</v>
      </c>
      <c r="F108" s="148">
        <f t="shared" si="1"/>
        <v>95.7643783772928</v>
      </c>
    </row>
    <row r="109" spans="1:6" ht="78.75" x14ac:dyDescent="0.25">
      <c r="A109" s="165"/>
      <c r="B109" s="149"/>
      <c r="C109" s="197" t="s">
        <v>686</v>
      </c>
      <c r="D109" s="152">
        <v>2431</v>
      </c>
      <c r="E109" s="152">
        <v>2431</v>
      </c>
      <c r="F109" s="148">
        <f t="shared" si="1"/>
        <v>100</v>
      </c>
    </row>
    <row r="110" spans="1:6" ht="78.75" x14ac:dyDescent="0.25">
      <c r="A110" s="165"/>
      <c r="B110" s="149"/>
      <c r="C110" s="197" t="s">
        <v>687</v>
      </c>
      <c r="D110" s="152">
        <v>3440</v>
      </c>
      <c r="E110" s="152">
        <v>3440</v>
      </c>
      <c r="F110" s="148">
        <f t="shared" si="1"/>
        <v>100</v>
      </c>
    </row>
    <row r="111" spans="1:6" ht="63" x14ac:dyDescent="0.25">
      <c r="A111" s="165"/>
      <c r="B111" s="149"/>
      <c r="C111" s="198" t="s">
        <v>688</v>
      </c>
      <c r="D111" s="152">
        <f>995.635+358.76272+319.373</f>
        <v>1673.77072</v>
      </c>
      <c r="E111" s="152">
        <f>771.01782+358.76272+224.42224</f>
        <v>1354.2027800000001</v>
      </c>
      <c r="F111" s="148">
        <f t="shared" si="1"/>
        <v>80.907304914498695</v>
      </c>
    </row>
    <row r="112" spans="1:6" ht="63" x14ac:dyDescent="0.25">
      <c r="A112" s="165"/>
      <c r="B112" s="199" t="s">
        <v>689</v>
      </c>
      <c r="C112" s="200" t="s">
        <v>690</v>
      </c>
      <c r="D112" s="152">
        <f>D113+D114+D115</f>
        <v>681.36599999999999</v>
      </c>
      <c r="E112" s="152">
        <f>E113+E114+E115</f>
        <v>639.12199999999996</v>
      </c>
      <c r="F112" s="148">
        <f t="shared" si="1"/>
        <v>93.800101560688375</v>
      </c>
    </row>
    <row r="113" spans="1:6" ht="78.75" x14ac:dyDescent="0.25">
      <c r="A113" s="165"/>
      <c r="B113" s="149"/>
      <c r="C113" s="201" t="s">
        <v>691</v>
      </c>
      <c r="D113" s="202">
        <v>217.47</v>
      </c>
      <c r="E113" s="147">
        <v>217.47</v>
      </c>
      <c r="F113" s="148">
        <f t="shared" si="1"/>
        <v>100</v>
      </c>
    </row>
    <row r="114" spans="1:6" ht="63" x14ac:dyDescent="0.25">
      <c r="A114" s="165"/>
      <c r="B114" s="149"/>
      <c r="C114" s="201" t="s">
        <v>719</v>
      </c>
      <c r="D114" s="202">
        <v>443.89600000000002</v>
      </c>
      <c r="E114" s="147">
        <v>401.65199999999999</v>
      </c>
      <c r="F114" s="148">
        <f t="shared" si="1"/>
        <v>90.483356461873953</v>
      </c>
    </row>
    <row r="115" spans="1:6" ht="78.75" x14ac:dyDescent="0.25">
      <c r="A115" s="165"/>
      <c r="B115" s="149"/>
      <c r="C115" s="201" t="s">
        <v>728</v>
      </c>
      <c r="D115" s="202">
        <v>20</v>
      </c>
      <c r="E115" s="147">
        <v>20</v>
      </c>
      <c r="F115" s="148">
        <f t="shared" si="1"/>
        <v>100</v>
      </c>
    </row>
    <row r="116" spans="1:6" ht="78.75" x14ac:dyDescent="0.25">
      <c r="A116" s="165"/>
      <c r="B116" s="149" t="s">
        <v>729</v>
      </c>
      <c r="C116" s="201" t="s">
        <v>730</v>
      </c>
      <c r="D116" s="225">
        <v>0</v>
      </c>
      <c r="E116" s="147">
        <v>0.13691</v>
      </c>
      <c r="F116" s="148"/>
    </row>
    <row r="117" spans="1:6" ht="78.75" x14ac:dyDescent="0.25">
      <c r="A117" s="165"/>
      <c r="B117" s="155" t="s">
        <v>692</v>
      </c>
      <c r="C117" s="203" t="s">
        <v>693</v>
      </c>
      <c r="D117" s="204">
        <v>0</v>
      </c>
      <c r="E117" s="147">
        <v>20.83333</v>
      </c>
      <c r="F117" s="148"/>
    </row>
    <row r="118" spans="1:6" ht="110.25" x14ac:dyDescent="0.25">
      <c r="A118" s="165"/>
      <c r="B118" s="192" t="s">
        <v>694</v>
      </c>
      <c r="C118" s="193" t="s">
        <v>672</v>
      </c>
      <c r="D118" s="151">
        <v>0</v>
      </c>
      <c r="E118" s="152">
        <v>-700.45677999999998</v>
      </c>
      <c r="F118" s="148"/>
    </row>
    <row r="119" spans="1:6" ht="47.25" x14ac:dyDescent="0.25">
      <c r="A119" s="141" t="s">
        <v>695</v>
      </c>
      <c r="B119" s="149"/>
      <c r="C119" s="143" t="s">
        <v>487</v>
      </c>
      <c r="D119" s="154">
        <f>D121+D120</f>
        <v>458.2</v>
      </c>
      <c r="E119" s="154">
        <f>E121+E120</f>
        <v>458.52499</v>
      </c>
      <c r="F119" s="145">
        <f t="shared" si="1"/>
        <v>100.07092754255784</v>
      </c>
    </row>
    <row r="120" spans="1:6" ht="94.5" x14ac:dyDescent="0.25">
      <c r="A120" s="141"/>
      <c r="B120" s="157" t="s">
        <v>576</v>
      </c>
      <c r="C120" s="146" t="s">
        <v>577</v>
      </c>
      <c r="D120" s="151">
        <v>5</v>
      </c>
      <c r="E120" s="151">
        <v>5.3249899999999997</v>
      </c>
      <c r="F120" s="148">
        <f t="shared" si="1"/>
        <v>106.49979999999999</v>
      </c>
    </row>
    <row r="121" spans="1:6" ht="157.5" x14ac:dyDescent="0.25">
      <c r="A121" s="165"/>
      <c r="B121" s="196" t="s">
        <v>696</v>
      </c>
      <c r="C121" s="175" t="s">
        <v>685</v>
      </c>
      <c r="D121" s="151">
        <v>453.2</v>
      </c>
      <c r="E121" s="151">
        <v>453.2</v>
      </c>
      <c r="F121" s="148">
        <f t="shared" si="1"/>
        <v>100</v>
      </c>
    </row>
    <row r="122" spans="1:6" ht="57" customHeight="1" x14ac:dyDescent="0.25">
      <c r="A122" s="141" t="s">
        <v>713</v>
      </c>
      <c r="B122" s="224"/>
      <c r="C122" s="226" t="s">
        <v>732</v>
      </c>
      <c r="D122" s="154">
        <f>D123</f>
        <v>248.7</v>
      </c>
      <c r="E122" s="154">
        <f>E123</f>
        <v>249.14971</v>
      </c>
      <c r="F122" s="145">
        <f t="shared" si="1"/>
        <v>100.1808242862887</v>
      </c>
    </row>
    <row r="123" spans="1:6" ht="94.5" x14ac:dyDescent="0.25">
      <c r="A123" s="165"/>
      <c r="B123" s="196" t="s">
        <v>714</v>
      </c>
      <c r="C123" s="175" t="s">
        <v>715</v>
      </c>
      <c r="D123" s="151">
        <v>248.7</v>
      </c>
      <c r="E123" s="151">
        <v>249.14971</v>
      </c>
      <c r="F123" s="148">
        <f t="shared" si="1"/>
        <v>100.1808242862887</v>
      </c>
    </row>
    <row r="124" spans="1:6" ht="69" customHeight="1" x14ac:dyDescent="0.25">
      <c r="A124" s="141" t="s">
        <v>697</v>
      </c>
      <c r="B124" s="149"/>
      <c r="C124" s="153" t="s">
        <v>698</v>
      </c>
      <c r="D124" s="154">
        <f>D125</f>
        <v>0</v>
      </c>
      <c r="E124" s="154">
        <f>E125</f>
        <v>0.3</v>
      </c>
      <c r="F124" s="145"/>
    </row>
    <row r="125" spans="1:6" ht="94.5" x14ac:dyDescent="0.25">
      <c r="A125" s="165"/>
      <c r="B125" s="149" t="s">
        <v>580</v>
      </c>
      <c r="C125" s="146" t="s">
        <v>577</v>
      </c>
      <c r="D125" s="151">
        <v>0</v>
      </c>
      <c r="E125" s="152">
        <v>0.3</v>
      </c>
      <c r="F125" s="148"/>
    </row>
    <row r="126" spans="1:6" ht="56.25" customHeight="1" x14ac:dyDescent="0.25">
      <c r="A126" s="141" t="s">
        <v>699</v>
      </c>
      <c r="B126" s="149"/>
      <c r="C126" s="143" t="s">
        <v>700</v>
      </c>
      <c r="D126" s="154">
        <f>D127+D128+D130+D134+D132+D129+D131</f>
        <v>131215.9</v>
      </c>
      <c r="E126" s="154">
        <f>E127+E128+E130+E134+E132+E129+E131</f>
        <v>119221.20216999999</v>
      </c>
      <c r="F126" s="145">
        <f t="shared" si="1"/>
        <v>90.858807636879376</v>
      </c>
    </row>
    <row r="127" spans="1:6" ht="56.25" customHeight="1" x14ac:dyDescent="0.25">
      <c r="A127" s="165"/>
      <c r="B127" s="205" t="s">
        <v>643</v>
      </c>
      <c r="C127" s="164" t="s">
        <v>644</v>
      </c>
      <c r="D127" s="151">
        <v>142.19999999999999</v>
      </c>
      <c r="E127" s="152">
        <v>142.20591999999999</v>
      </c>
      <c r="F127" s="148">
        <f t="shared" si="1"/>
        <v>100.00416315049226</v>
      </c>
    </row>
    <row r="128" spans="1:6" ht="94.5" x14ac:dyDescent="0.25">
      <c r="A128" s="165"/>
      <c r="B128" s="149" t="s">
        <v>701</v>
      </c>
      <c r="C128" s="150" t="s">
        <v>702</v>
      </c>
      <c r="D128" s="152">
        <v>7</v>
      </c>
      <c r="E128" s="152">
        <v>6.57125</v>
      </c>
      <c r="F128" s="148">
        <f t="shared" si="1"/>
        <v>93.874999999999986</v>
      </c>
    </row>
    <row r="129" spans="1:7" ht="47.25" x14ac:dyDescent="0.25">
      <c r="A129" s="165"/>
      <c r="B129" s="149" t="s">
        <v>740</v>
      </c>
      <c r="C129" s="150" t="s">
        <v>716</v>
      </c>
      <c r="D129" s="152">
        <v>8</v>
      </c>
      <c r="E129" s="152">
        <v>8.0250000000000004</v>
      </c>
      <c r="F129" s="148">
        <f t="shared" si="1"/>
        <v>100.3125</v>
      </c>
    </row>
    <row r="130" spans="1:7" ht="63" x14ac:dyDescent="0.25">
      <c r="A130" s="165"/>
      <c r="B130" s="169" t="s">
        <v>738</v>
      </c>
      <c r="C130" s="170" t="s">
        <v>703</v>
      </c>
      <c r="D130" s="152">
        <v>117215.9</v>
      </c>
      <c r="E130" s="152">
        <v>117215.7</v>
      </c>
      <c r="F130" s="148">
        <f t="shared" si="1"/>
        <v>99.999829374683813</v>
      </c>
    </row>
    <row r="131" spans="1:7" ht="63" x14ac:dyDescent="0.25">
      <c r="A131" s="165"/>
      <c r="B131" s="169" t="s">
        <v>739</v>
      </c>
      <c r="C131" s="170" t="s">
        <v>717</v>
      </c>
      <c r="D131" s="152">
        <v>1700</v>
      </c>
      <c r="E131" s="152">
        <v>1700</v>
      </c>
      <c r="F131" s="148">
        <f t="shared" si="1"/>
        <v>100</v>
      </c>
    </row>
    <row r="132" spans="1:7" ht="31.5" x14ac:dyDescent="0.25">
      <c r="A132" s="165"/>
      <c r="B132" s="169" t="s">
        <v>624</v>
      </c>
      <c r="C132" s="170" t="s">
        <v>625</v>
      </c>
      <c r="D132" s="152">
        <f>D133</f>
        <v>11994.1</v>
      </c>
      <c r="E132" s="152">
        <f>E133</f>
        <v>0</v>
      </c>
      <c r="F132" s="148">
        <f t="shared" si="1"/>
        <v>0</v>
      </c>
    </row>
    <row r="133" spans="1:7" ht="165" customHeight="1" x14ac:dyDescent="0.25">
      <c r="A133" s="165"/>
      <c r="B133" s="149"/>
      <c r="C133" s="170" t="s">
        <v>704</v>
      </c>
      <c r="D133" s="152">
        <v>11994.1</v>
      </c>
      <c r="E133" s="152">
        <v>0</v>
      </c>
      <c r="F133" s="148">
        <f t="shared" si="1"/>
        <v>0</v>
      </c>
    </row>
    <row r="134" spans="1:7" ht="157.5" x14ac:dyDescent="0.25">
      <c r="A134" s="165"/>
      <c r="B134" s="196" t="s">
        <v>696</v>
      </c>
      <c r="C134" s="175" t="s">
        <v>685</v>
      </c>
      <c r="D134" s="152">
        <v>148.69999999999999</v>
      </c>
      <c r="E134" s="152">
        <v>148.69999999999999</v>
      </c>
      <c r="F134" s="148">
        <f t="shared" si="1"/>
        <v>100</v>
      </c>
    </row>
    <row r="135" spans="1:7" ht="28.5" customHeight="1" x14ac:dyDescent="0.25">
      <c r="A135" s="165"/>
      <c r="B135" s="206"/>
      <c r="C135" s="207" t="s">
        <v>705</v>
      </c>
      <c r="D135" s="208">
        <f>D11+D17+D26+D42+D49+D51+D90+D119+D124+D126+D22+D24+D15+D122</f>
        <v>616178.50451</v>
      </c>
      <c r="E135" s="208">
        <f>E11+E17+E26+E42+E49+E51+E90+E119+E124+E126+E22+E24+E15+E122</f>
        <v>602425.46826999995</v>
      </c>
      <c r="F135" s="209">
        <f t="shared" si="1"/>
        <v>97.768011032624898</v>
      </c>
      <c r="G135" s="210"/>
    </row>
    <row r="137" spans="1:7" x14ac:dyDescent="0.25">
      <c r="B137" s="131"/>
      <c r="C137" s="214"/>
      <c r="D137" s="215"/>
      <c r="E137" s="216"/>
      <c r="F137" s="136"/>
    </row>
    <row r="138" spans="1:7" x14ac:dyDescent="0.25">
      <c r="B138" s="217"/>
      <c r="C138" s="218"/>
      <c r="D138" s="219"/>
      <c r="E138" s="136"/>
      <c r="F138" s="136"/>
    </row>
    <row r="139" spans="1:7" x14ac:dyDescent="0.25">
      <c r="B139" s="220"/>
      <c r="C139" s="221"/>
      <c r="D139" s="219"/>
      <c r="E139" s="136"/>
      <c r="F139" s="136"/>
    </row>
    <row r="140" spans="1:7" x14ac:dyDescent="0.25">
      <c r="B140" s="220"/>
      <c r="C140" s="222"/>
      <c r="D140" s="219"/>
      <c r="E140" s="136"/>
      <c r="F140" s="136"/>
    </row>
  </sheetData>
  <mergeCells count="11">
    <mergeCell ref="B7:F7"/>
    <mergeCell ref="D1:F1"/>
    <mergeCell ref="C2:F2"/>
    <mergeCell ref="C3:F3"/>
    <mergeCell ref="D4:F4"/>
    <mergeCell ref="A6:F6"/>
    <mergeCell ref="A8:B8"/>
    <mergeCell ref="C8:C9"/>
    <mergeCell ref="D8:D9"/>
    <mergeCell ref="E8:E9"/>
    <mergeCell ref="F8:F9"/>
  </mergeCells>
  <pageMargins left="0.43307086614173229" right="0.15748031496062992" top="0.15748031496062992" bottom="0.15748031496062992" header="0.15748031496062992" footer="0.1574803149606299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</sheetPr>
  <dimension ref="A1:AJ566"/>
  <sheetViews>
    <sheetView view="pageBreakPreview" zoomScaleSheetLayoutView="100" workbookViewId="0">
      <selection activeCell="G6" sqref="G6"/>
    </sheetView>
  </sheetViews>
  <sheetFormatPr defaultRowHeight="14.25" x14ac:dyDescent="0.2"/>
  <cols>
    <col min="1" max="1" width="4.140625" customWidth="1"/>
    <col min="2" max="2" width="5.42578125" customWidth="1"/>
    <col min="4" max="4" width="13.7109375" style="15" customWidth="1"/>
    <col min="5" max="5" width="6.42578125" customWidth="1"/>
    <col min="6" max="6" width="48" customWidth="1"/>
    <col min="7" max="7" width="12.7109375" style="13" customWidth="1"/>
    <col min="8" max="10" width="9.140625" hidden="1" customWidth="1"/>
    <col min="11" max="11" width="11.85546875" hidden="1" customWidth="1"/>
    <col min="12" max="12" width="13.28515625" hidden="1" customWidth="1"/>
    <col min="13" max="13" width="12.42578125" hidden="1" customWidth="1"/>
    <col min="14" max="14" width="10.7109375" hidden="1" customWidth="1"/>
    <col min="15" max="15" width="10.28515625" hidden="1" customWidth="1"/>
    <col min="16" max="16" width="12.28515625" hidden="1" customWidth="1"/>
    <col min="17" max="17" width="13" hidden="1" customWidth="1"/>
    <col min="18" max="18" width="11.85546875" hidden="1" customWidth="1"/>
    <col min="19" max="19" width="11.28515625" hidden="1" customWidth="1"/>
    <col min="20" max="20" width="11" hidden="1" customWidth="1"/>
    <col min="21" max="21" width="11.28515625" hidden="1" customWidth="1"/>
    <col min="22" max="22" width="12.42578125" hidden="1" customWidth="1"/>
    <col min="23" max="23" width="13" hidden="1" customWidth="1"/>
    <col min="24" max="24" width="13.85546875" hidden="1" customWidth="1"/>
    <col min="25" max="25" width="10.28515625" hidden="1" customWidth="1"/>
    <col min="26" max="27" width="9.140625" hidden="1" customWidth="1"/>
    <col min="28" max="28" width="10.5703125" hidden="1" customWidth="1"/>
    <col min="29" max="29" width="9.42578125" hidden="1" customWidth="1"/>
    <col min="30" max="30" width="0.140625" hidden="1" customWidth="1"/>
    <col min="31" max="31" width="9.140625" hidden="1" customWidth="1"/>
    <col min="32" max="32" width="8.28515625" hidden="1" customWidth="1"/>
    <col min="33" max="33" width="11.7109375" customWidth="1"/>
    <col min="34" max="34" width="10.140625" hidden="1" customWidth="1"/>
    <col min="35" max="35" width="9.140625" customWidth="1"/>
    <col min="36" max="36" width="15" customWidth="1"/>
  </cols>
  <sheetData>
    <row r="1" spans="2:35" ht="15" x14ac:dyDescent="0.25">
      <c r="F1" s="364" t="s">
        <v>839</v>
      </c>
      <c r="G1" s="364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5"/>
    </row>
    <row r="2" spans="2:35" ht="15" x14ac:dyDescent="0.25">
      <c r="F2" s="364" t="s">
        <v>0</v>
      </c>
      <c r="G2" s="364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W2" s="365"/>
      <c r="X2" s="365"/>
      <c r="Y2" s="365"/>
      <c r="Z2" s="365"/>
      <c r="AA2" s="365"/>
      <c r="AB2" s="365"/>
      <c r="AC2" s="365"/>
      <c r="AD2" s="365"/>
      <c r="AE2" s="365"/>
      <c r="AF2" s="365"/>
      <c r="AG2" s="365"/>
      <c r="AH2" s="365"/>
      <c r="AI2" s="365"/>
    </row>
    <row r="3" spans="2:35" ht="15" x14ac:dyDescent="0.25">
      <c r="F3" s="364" t="s">
        <v>1</v>
      </c>
      <c r="G3" s="366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365"/>
      <c r="V3" s="365"/>
      <c r="W3" s="365"/>
      <c r="X3" s="365"/>
      <c r="Y3" s="365"/>
      <c r="Z3" s="365"/>
      <c r="AA3" s="365"/>
      <c r="AB3" s="365"/>
      <c r="AC3" s="365"/>
      <c r="AD3" s="365"/>
      <c r="AE3" s="365"/>
      <c r="AF3" s="365"/>
      <c r="AG3" s="365"/>
      <c r="AH3" s="365"/>
      <c r="AI3" s="365"/>
    </row>
    <row r="4" spans="2:35" ht="15" x14ac:dyDescent="0.25">
      <c r="F4" s="364" t="s">
        <v>845</v>
      </c>
      <c r="G4" s="364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5"/>
      <c r="X4" s="365"/>
      <c r="Y4" s="365"/>
      <c r="Z4" s="365"/>
      <c r="AA4" s="365"/>
      <c r="AB4" s="365"/>
      <c r="AC4" s="365"/>
      <c r="AD4" s="365"/>
      <c r="AE4" s="365"/>
      <c r="AF4" s="365"/>
      <c r="AG4" s="365"/>
      <c r="AH4" s="365"/>
      <c r="AI4" s="365"/>
    </row>
    <row r="5" spans="2:35" x14ac:dyDescent="0.2">
      <c r="F5" s="16"/>
    </row>
    <row r="6" spans="2:35" x14ac:dyDescent="0.2">
      <c r="F6" s="16"/>
    </row>
    <row r="7" spans="2:35" ht="38.25" customHeight="1" x14ac:dyDescent="0.25">
      <c r="B7" s="362" t="s">
        <v>838</v>
      </c>
      <c r="C7" s="362"/>
      <c r="D7" s="362"/>
      <c r="E7" s="362"/>
      <c r="F7" s="362"/>
      <c r="G7" s="362"/>
      <c r="H7" s="363"/>
      <c r="I7" s="363"/>
      <c r="J7" s="363"/>
      <c r="K7" s="363"/>
      <c r="L7" s="363"/>
      <c r="M7" s="363"/>
      <c r="N7" s="363"/>
      <c r="O7" s="363"/>
      <c r="P7" s="363"/>
      <c r="Q7" s="363"/>
      <c r="R7" s="363"/>
      <c r="S7" s="363"/>
      <c r="T7" s="363"/>
      <c r="U7" s="363"/>
      <c r="V7" s="363"/>
      <c r="W7" s="363"/>
      <c r="X7" s="363"/>
      <c r="Y7" s="363"/>
      <c r="Z7" s="363"/>
      <c r="AA7" s="363"/>
      <c r="AB7" s="363"/>
      <c r="AC7" s="363"/>
      <c r="AD7" s="363"/>
      <c r="AE7" s="363"/>
      <c r="AF7" s="363"/>
      <c r="AG7" s="363"/>
      <c r="AH7" s="363"/>
      <c r="AI7" s="363"/>
    </row>
    <row r="8" spans="2:35" ht="15" customHeight="1" x14ac:dyDescent="0.2"/>
    <row r="9" spans="2:35" ht="51" customHeight="1" x14ac:dyDescent="0.2">
      <c r="B9" s="17" t="s">
        <v>414</v>
      </c>
      <c r="C9" s="7" t="s">
        <v>415</v>
      </c>
      <c r="D9" s="7" t="s">
        <v>2</v>
      </c>
      <c r="E9" s="7" t="s">
        <v>3</v>
      </c>
      <c r="F9" s="7" t="s">
        <v>4</v>
      </c>
      <c r="G9" s="127" t="s">
        <v>543</v>
      </c>
      <c r="H9" s="7" t="s">
        <v>544</v>
      </c>
      <c r="I9" s="7" t="s">
        <v>545</v>
      </c>
      <c r="J9" s="7" t="s">
        <v>416</v>
      </c>
      <c r="K9" s="7" t="s">
        <v>416</v>
      </c>
      <c r="L9" s="7" t="s">
        <v>416</v>
      </c>
      <c r="M9" s="7" t="s">
        <v>416</v>
      </c>
      <c r="N9" s="7" t="s">
        <v>416</v>
      </c>
      <c r="O9" s="7" t="s">
        <v>416</v>
      </c>
      <c r="P9" s="7" t="s">
        <v>416</v>
      </c>
      <c r="Q9" s="7" t="s">
        <v>416</v>
      </c>
      <c r="R9" s="7" t="s">
        <v>416</v>
      </c>
      <c r="S9" s="7" t="s">
        <v>416</v>
      </c>
      <c r="T9" s="7" t="s">
        <v>416</v>
      </c>
      <c r="U9" s="7" t="s">
        <v>416</v>
      </c>
      <c r="V9" s="7" t="s">
        <v>416</v>
      </c>
      <c r="W9" s="7" t="s">
        <v>416</v>
      </c>
      <c r="X9" s="7" t="s">
        <v>416</v>
      </c>
      <c r="Y9" s="7" t="s">
        <v>416</v>
      </c>
      <c r="Z9" s="7" t="s">
        <v>416</v>
      </c>
      <c r="AA9" s="7" t="s">
        <v>416</v>
      </c>
      <c r="AB9" s="7" t="s">
        <v>416</v>
      </c>
      <c r="AC9" s="7" t="s">
        <v>416</v>
      </c>
      <c r="AD9" s="7" t="s">
        <v>416</v>
      </c>
      <c r="AE9" s="7" t="s">
        <v>416</v>
      </c>
      <c r="AF9" s="7" t="s">
        <v>416</v>
      </c>
      <c r="AG9" s="7" t="s">
        <v>544</v>
      </c>
      <c r="AH9" s="7" t="s">
        <v>416</v>
      </c>
      <c r="AI9" s="7" t="s">
        <v>545</v>
      </c>
    </row>
    <row r="10" spans="2:35" ht="12.75" x14ac:dyDescent="0.2">
      <c r="B10" s="18">
        <v>1</v>
      </c>
      <c r="C10" s="18">
        <v>2</v>
      </c>
      <c r="D10" s="18">
        <v>3</v>
      </c>
      <c r="E10" s="18">
        <v>4</v>
      </c>
      <c r="F10" s="18">
        <v>5</v>
      </c>
      <c r="G10" s="18">
        <v>6</v>
      </c>
      <c r="H10" s="18">
        <v>7</v>
      </c>
      <c r="I10" s="18">
        <v>8</v>
      </c>
      <c r="J10" s="18">
        <v>9</v>
      </c>
      <c r="K10" s="18">
        <v>10</v>
      </c>
      <c r="L10" s="18">
        <v>11</v>
      </c>
      <c r="M10" s="18">
        <v>12</v>
      </c>
      <c r="N10" s="18">
        <v>13</v>
      </c>
      <c r="O10" s="18">
        <v>14</v>
      </c>
      <c r="P10" s="18">
        <v>15</v>
      </c>
      <c r="Q10" s="18">
        <v>16</v>
      </c>
      <c r="R10" s="18">
        <v>17</v>
      </c>
      <c r="S10" s="18">
        <v>18</v>
      </c>
      <c r="T10" s="18">
        <v>19</v>
      </c>
      <c r="U10" s="18">
        <v>20</v>
      </c>
      <c r="V10" s="18">
        <v>21</v>
      </c>
      <c r="W10" s="18">
        <v>22</v>
      </c>
      <c r="X10" s="18">
        <v>23</v>
      </c>
      <c r="Y10" s="18">
        <v>24</v>
      </c>
      <c r="Z10" s="18">
        <v>25</v>
      </c>
      <c r="AA10" s="18">
        <v>26</v>
      </c>
      <c r="AB10" s="18">
        <v>27</v>
      </c>
      <c r="AC10" s="18">
        <v>28</v>
      </c>
      <c r="AD10" s="18">
        <v>29</v>
      </c>
      <c r="AE10" s="18">
        <v>30</v>
      </c>
      <c r="AF10" s="18">
        <v>31</v>
      </c>
      <c r="AG10" s="18">
        <v>7</v>
      </c>
      <c r="AH10" s="18">
        <v>33</v>
      </c>
      <c r="AI10" s="18">
        <v>8</v>
      </c>
    </row>
    <row r="11" spans="2:35" ht="33" customHeight="1" x14ac:dyDescent="0.2">
      <c r="B11" s="93">
        <v>530</v>
      </c>
      <c r="C11" s="94"/>
      <c r="D11" s="95"/>
      <c r="E11" s="96"/>
      <c r="F11" s="97" t="s">
        <v>417</v>
      </c>
      <c r="G11" s="11">
        <f>G12</f>
        <v>1912.6</v>
      </c>
      <c r="H11" s="11">
        <f t="shared" ref="H11:AG11" si="0">H12</f>
        <v>0</v>
      </c>
      <c r="I11" s="11">
        <f t="shared" si="0"/>
        <v>0</v>
      </c>
      <c r="J11" s="11">
        <f t="shared" si="0"/>
        <v>0</v>
      </c>
      <c r="K11" s="11">
        <f t="shared" si="0"/>
        <v>0</v>
      </c>
      <c r="L11" s="11">
        <f t="shared" si="0"/>
        <v>0</v>
      </c>
      <c r="M11" s="11">
        <f t="shared" si="0"/>
        <v>0</v>
      </c>
      <c r="N11" s="11">
        <f t="shared" si="0"/>
        <v>0</v>
      </c>
      <c r="O11" s="11">
        <f t="shared" si="0"/>
        <v>0</v>
      </c>
      <c r="P11" s="11">
        <f t="shared" si="0"/>
        <v>0</v>
      </c>
      <c r="Q11" s="11">
        <f t="shared" si="0"/>
        <v>0</v>
      </c>
      <c r="R11" s="11">
        <f t="shared" si="0"/>
        <v>0</v>
      </c>
      <c r="S11" s="11">
        <f t="shared" si="0"/>
        <v>0</v>
      </c>
      <c r="T11" s="11">
        <f t="shared" si="0"/>
        <v>0</v>
      </c>
      <c r="U11" s="11">
        <f t="shared" si="0"/>
        <v>0</v>
      </c>
      <c r="V11" s="11">
        <f t="shared" si="0"/>
        <v>0</v>
      </c>
      <c r="W11" s="11">
        <f t="shared" si="0"/>
        <v>0</v>
      </c>
      <c r="X11" s="11">
        <f t="shared" si="0"/>
        <v>0</v>
      </c>
      <c r="Y11" s="11">
        <f t="shared" si="0"/>
        <v>0</v>
      </c>
      <c r="Z11" s="11">
        <f t="shared" si="0"/>
        <v>0</v>
      </c>
      <c r="AA11" s="11">
        <f t="shared" si="0"/>
        <v>0</v>
      </c>
      <c r="AB11" s="11">
        <f t="shared" si="0"/>
        <v>0</v>
      </c>
      <c r="AC11" s="11">
        <f t="shared" si="0"/>
        <v>0</v>
      </c>
      <c r="AD11" s="11">
        <f t="shared" si="0"/>
        <v>0</v>
      </c>
      <c r="AE11" s="11">
        <f t="shared" si="0"/>
        <v>0</v>
      </c>
      <c r="AF11" s="11">
        <f t="shared" si="0"/>
        <v>0</v>
      </c>
      <c r="AG11" s="11">
        <f t="shared" si="0"/>
        <v>1667.453</v>
      </c>
      <c r="AH11" s="11">
        <f>AH12</f>
        <v>1966.6</v>
      </c>
      <c r="AI11" s="129">
        <f>AG11/G11</f>
        <v>0.87182526403848171</v>
      </c>
    </row>
    <row r="12" spans="2:35" ht="18.75" customHeight="1" x14ac:dyDescent="0.25">
      <c r="B12" s="94"/>
      <c r="C12" s="59" t="s">
        <v>418</v>
      </c>
      <c r="D12" s="59"/>
      <c r="E12" s="76"/>
      <c r="F12" s="98" t="s">
        <v>419</v>
      </c>
      <c r="G12" s="8">
        <f>G13+G22</f>
        <v>1912.6</v>
      </c>
      <c r="H12" s="8">
        <f t="shared" ref="H12:AG12" si="1">H13+H22</f>
        <v>0</v>
      </c>
      <c r="I12" s="8">
        <f t="shared" si="1"/>
        <v>0</v>
      </c>
      <c r="J12" s="8">
        <f t="shared" si="1"/>
        <v>0</v>
      </c>
      <c r="K12" s="8">
        <f t="shared" si="1"/>
        <v>0</v>
      </c>
      <c r="L12" s="8">
        <f t="shared" si="1"/>
        <v>0</v>
      </c>
      <c r="M12" s="8">
        <f t="shared" si="1"/>
        <v>0</v>
      </c>
      <c r="N12" s="8">
        <f t="shared" si="1"/>
        <v>0</v>
      </c>
      <c r="O12" s="8">
        <f t="shared" si="1"/>
        <v>0</v>
      </c>
      <c r="P12" s="8">
        <f t="shared" si="1"/>
        <v>0</v>
      </c>
      <c r="Q12" s="8">
        <f t="shared" si="1"/>
        <v>0</v>
      </c>
      <c r="R12" s="8">
        <f t="shared" si="1"/>
        <v>0</v>
      </c>
      <c r="S12" s="8">
        <f t="shared" si="1"/>
        <v>0</v>
      </c>
      <c r="T12" s="8">
        <f t="shared" si="1"/>
        <v>0</v>
      </c>
      <c r="U12" s="8">
        <f t="shared" si="1"/>
        <v>0</v>
      </c>
      <c r="V12" s="8">
        <f t="shared" si="1"/>
        <v>0</v>
      </c>
      <c r="W12" s="8">
        <f t="shared" si="1"/>
        <v>0</v>
      </c>
      <c r="X12" s="8">
        <f t="shared" si="1"/>
        <v>0</v>
      </c>
      <c r="Y12" s="8">
        <f t="shared" si="1"/>
        <v>0</v>
      </c>
      <c r="Z12" s="8">
        <f t="shared" si="1"/>
        <v>0</v>
      </c>
      <c r="AA12" s="8">
        <f t="shared" si="1"/>
        <v>0</v>
      </c>
      <c r="AB12" s="8">
        <f t="shared" si="1"/>
        <v>0</v>
      </c>
      <c r="AC12" s="8">
        <f t="shared" si="1"/>
        <v>0</v>
      </c>
      <c r="AD12" s="8">
        <f t="shared" si="1"/>
        <v>0</v>
      </c>
      <c r="AE12" s="8">
        <f t="shared" si="1"/>
        <v>0</v>
      </c>
      <c r="AF12" s="8">
        <f t="shared" si="1"/>
        <v>0</v>
      </c>
      <c r="AG12" s="8">
        <f t="shared" si="1"/>
        <v>1667.453</v>
      </c>
      <c r="AH12" s="8">
        <f>AH13+AH22</f>
        <v>1966.6</v>
      </c>
      <c r="AI12" s="128">
        <f t="shared" ref="AI12:AI75" si="2">AG12/G12</f>
        <v>0.87182526403848171</v>
      </c>
    </row>
    <row r="13" spans="2:35" ht="60" x14ac:dyDescent="0.25">
      <c r="B13" s="94"/>
      <c r="C13" s="76" t="s">
        <v>420</v>
      </c>
      <c r="D13" s="59"/>
      <c r="E13" s="76"/>
      <c r="F13" s="46" t="s">
        <v>421</v>
      </c>
      <c r="G13" s="8">
        <f>G14</f>
        <v>1562.6</v>
      </c>
      <c r="H13" s="8">
        <f t="shared" ref="H13:AG14" si="3">H14</f>
        <v>0</v>
      </c>
      <c r="I13" s="8">
        <f t="shared" si="3"/>
        <v>0</v>
      </c>
      <c r="J13" s="8">
        <f t="shared" si="3"/>
        <v>0</v>
      </c>
      <c r="K13" s="8">
        <f t="shared" si="3"/>
        <v>0</v>
      </c>
      <c r="L13" s="8">
        <f t="shared" si="3"/>
        <v>0</v>
      </c>
      <c r="M13" s="8">
        <f t="shared" si="3"/>
        <v>0</v>
      </c>
      <c r="N13" s="8">
        <f t="shared" si="3"/>
        <v>0</v>
      </c>
      <c r="O13" s="8">
        <f t="shared" si="3"/>
        <v>0</v>
      </c>
      <c r="P13" s="8">
        <f t="shared" si="3"/>
        <v>0</v>
      </c>
      <c r="Q13" s="8">
        <f t="shared" si="3"/>
        <v>0</v>
      </c>
      <c r="R13" s="8">
        <f t="shared" si="3"/>
        <v>0</v>
      </c>
      <c r="S13" s="8">
        <f t="shared" si="3"/>
        <v>0</v>
      </c>
      <c r="T13" s="8">
        <f t="shared" si="3"/>
        <v>0</v>
      </c>
      <c r="U13" s="8">
        <f t="shared" si="3"/>
        <v>0</v>
      </c>
      <c r="V13" s="8">
        <f t="shared" si="3"/>
        <v>0</v>
      </c>
      <c r="W13" s="8">
        <f t="shared" si="3"/>
        <v>0</v>
      </c>
      <c r="X13" s="8">
        <f t="shared" si="3"/>
        <v>0</v>
      </c>
      <c r="Y13" s="8">
        <f t="shared" si="3"/>
        <v>0</v>
      </c>
      <c r="Z13" s="8">
        <f t="shared" si="3"/>
        <v>0</v>
      </c>
      <c r="AA13" s="8">
        <f t="shared" si="3"/>
        <v>0</v>
      </c>
      <c r="AB13" s="8">
        <f t="shared" si="3"/>
        <v>0</v>
      </c>
      <c r="AC13" s="8">
        <f t="shared" si="3"/>
        <v>0</v>
      </c>
      <c r="AD13" s="8">
        <f t="shared" si="3"/>
        <v>0</v>
      </c>
      <c r="AE13" s="8">
        <f t="shared" si="3"/>
        <v>0</v>
      </c>
      <c r="AF13" s="8">
        <f t="shared" si="3"/>
        <v>0</v>
      </c>
      <c r="AG13" s="8">
        <f t="shared" si="3"/>
        <v>1317.453</v>
      </c>
      <c r="AH13" s="8">
        <f>AH14</f>
        <v>1589.6</v>
      </c>
      <c r="AI13" s="128">
        <f t="shared" si="2"/>
        <v>0.843115960578523</v>
      </c>
    </row>
    <row r="14" spans="2:35" ht="20.25" customHeight="1" x14ac:dyDescent="0.25">
      <c r="B14" s="94"/>
      <c r="C14" s="59"/>
      <c r="D14" s="44" t="s">
        <v>360</v>
      </c>
      <c r="E14" s="44"/>
      <c r="F14" s="87" t="s">
        <v>361</v>
      </c>
      <c r="G14" s="8">
        <f>G15</f>
        <v>1562.6</v>
      </c>
      <c r="H14" s="8">
        <f t="shared" si="3"/>
        <v>0</v>
      </c>
      <c r="I14" s="8">
        <f t="shared" si="3"/>
        <v>0</v>
      </c>
      <c r="J14" s="8">
        <f t="shared" si="3"/>
        <v>0</v>
      </c>
      <c r="K14" s="8">
        <f t="shared" si="3"/>
        <v>0</v>
      </c>
      <c r="L14" s="8">
        <f t="shared" si="3"/>
        <v>0</v>
      </c>
      <c r="M14" s="8">
        <f t="shared" si="3"/>
        <v>0</v>
      </c>
      <c r="N14" s="8">
        <f t="shared" si="3"/>
        <v>0</v>
      </c>
      <c r="O14" s="8">
        <f t="shared" si="3"/>
        <v>0</v>
      </c>
      <c r="P14" s="8">
        <f t="shared" si="3"/>
        <v>0</v>
      </c>
      <c r="Q14" s="8">
        <f t="shared" si="3"/>
        <v>0</v>
      </c>
      <c r="R14" s="8">
        <f t="shared" si="3"/>
        <v>0</v>
      </c>
      <c r="S14" s="8">
        <f t="shared" si="3"/>
        <v>0</v>
      </c>
      <c r="T14" s="8">
        <f t="shared" si="3"/>
        <v>0</v>
      </c>
      <c r="U14" s="8">
        <f t="shared" si="3"/>
        <v>0</v>
      </c>
      <c r="V14" s="8">
        <f t="shared" si="3"/>
        <v>0</v>
      </c>
      <c r="W14" s="8">
        <f t="shared" si="3"/>
        <v>0</v>
      </c>
      <c r="X14" s="8">
        <f t="shared" si="3"/>
        <v>0</v>
      </c>
      <c r="Y14" s="8">
        <f t="shared" si="3"/>
        <v>0</v>
      </c>
      <c r="Z14" s="8">
        <f t="shared" si="3"/>
        <v>0</v>
      </c>
      <c r="AA14" s="8">
        <f t="shared" si="3"/>
        <v>0</v>
      </c>
      <c r="AB14" s="8">
        <f t="shared" si="3"/>
        <v>0</v>
      </c>
      <c r="AC14" s="8">
        <f t="shared" si="3"/>
        <v>0</v>
      </c>
      <c r="AD14" s="8">
        <f t="shared" si="3"/>
        <v>0</v>
      </c>
      <c r="AE14" s="8">
        <f t="shared" si="3"/>
        <v>0</v>
      </c>
      <c r="AF14" s="8">
        <f t="shared" si="3"/>
        <v>0</v>
      </c>
      <c r="AG14" s="8">
        <f t="shared" si="3"/>
        <v>1317.453</v>
      </c>
      <c r="AH14" s="8">
        <f>AH15</f>
        <v>1589.6</v>
      </c>
      <c r="AI14" s="128">
        <f t="shared" si="2"/>
        <v>0.843115960578523</v>
      </c>
    </row>
    <row r="15" spans="2:35" ht="32.25" customHeight="1" x14ac:dyDescent="0.25">
      <c r="B15" s="94"/>
      <c r="C15" s="59"/>
      <c r="D15" s="27" t="s">
        <v>362</v>
      </c>
      <c r="E15" s="10"/>
      <c r="F15" s="28" t="s">
        <v>363</v>
      </c>
      <c r="G15" s="8">
        <f>G16+G18</f>
        <v>1562.6</v>
      </c>
      <c r="H15" s="8">
        <f t="shared" ref="H15:AG15" si="4">H16+H18</f>
        <v>0</v>
      </c>
      <c r="I15" s="8">
        <f t="shared" si="4"/>
        <v>0</v>
      </c>
      <c r="J15" s="8">
        <f t="shared" si="4"/>
        <v>0</v>
      </c>
      <c r="K15" s="8">
        <f t="shared" si="4"/>
        <v>0</v>
      </c>
      <c r="L15" s="8">
        <f t="shared" si="4"/>
        <v>0</v>
      </c>
      <c r="M15" s="8">
        <f t="shared" si="4"/>
        <v>0</v>
      </c>
      <c r="N15" s="8">
        <f t="shared" si="4"/>
        <v>0</v>
      </c>
      <c r="O15" s="8">
        <f t="shared" si="4"/>
        <v>0</v>
      </c>
      <c r="P15" s="8">
        <f t="shared" si="4"/>
        <v>0</v>
      </c>
      <c r="Q15" s="8">
        <f t="shared" si="4"/>
        <v>0</v>
      </c>
      <c r="R15" s="8">
        <f t="shared" si="4"/>
        <v>0</v>
      </c>
      <c r="S15" s="8">
        <f t="shared" si="4"/>
        <v>0</v>
      </c>
      <c r="T15" s="8">
        <f t="shared" si="4"/>
        <v>0</v>
      </c>
      <c r="U15" s="8">
        <f t="shared" si="4"/>
        <v>0</v>
      </c>
      <c r="V15" s="8">
        <f t="shared" si="4"/>
        <v>0</v>
      </c>
      <c r="W15" s="8">
        <f t="shared" si="4"/>
        <v>0</v>
      </c>
      <c r="X15" s="8">
        <f t="shared" si="4"/>
        <v>0</v>
      </c>
      <c r="Y15" s="8">
        <f t="shared" si="4"/>
        <v>0</v>
      </c>
      <c r="Z15" s="8">
        <f t="shared" si="4"/>
        <v>0</v>
      </c>
      <c r="AA15" s="8">
        <f t="shared" si="4"/>
        <v>0</v>
      </c>
      <c r="AB15" s="8">
        <f t="shared" si="4"/>
        <v>0</v>
      </c>
      <c r="AC15" s="8">
        <f t="shared" si="4"/>
        <v>0</v>
      </c>
      <c r="AD15" s="8">
        <f t="shared" si="4"/>
        <v>0</v>
      </c>
      <c r="AE15" s="8">
        <f t="shared" si="4"/>
        <v>0</v>
      </c>
      <c r="AF15" s="8">
        <f t="shared" si="4"/>
        <v>0</v>
      </c>
      <c r="AG15" s="8">
        <f t="shared" si="4"/>
        <v>1317.453</v>
      </c>
      <c r="AH15" s="8">
        <f>AH16+AH18</f>
        <v>1589.6</v>
      </c>
      <c r="AI15" s="128">
        <f t="shared" si="2"/>
        <v>0.843115960578523</v>
      </c>
    </row>
    <row r="16" spans="2:35" ht="33" customHeight="1" x14ac:dyDescent="0.25">
      <c r="B16" s="94"/>
      <c r="C16" s="59"/>
      <c r="D16" s="27" t="s">
        <v>368</v>
      </c>
      <c r="E16" s="10"/>
      <c r="F16" s="28" t="s">
        <v>369</v>
      </c>
      <c r="G16" s="8">
        <f>G17</f>
        <v>158</v>
      </c>
      <c r="H16" s="8">
        <f t="shared" ref="H16:AG16" si="5">H17</f>
        <v>0</v>
      </c>
      <c r="I16" s="8">
        <f t="shared" si="5"/>
        <v>0</v>
      </c>
      <c r="J16" s="8">
        <f t="shared" si="5"/>
        <v>0</v>
      </c>
      <c r="K16" s="8">
        <f t="shared" si="5"/>
        <v>0</v>
      </c>
      <c r="L16" s="8">
        <f t="shared" si="5"/>
        <v>0</v>
      </c>
      <c r="M16" s="8">
        <f t="shared" si="5"/>
        <v>0</v>
      </c>
      <c r="N16" s="8">
        <f t="shared" si="5"/>
        <v>0</v>
      </c>
      <c r="O16" s="8">
        <f t="shared" si="5"/>
        <v>0</v>
      </c>
      <c r="P16" s="8">
        <f t="shared" si="5"/>
        <v>0</v>
      </c>
      <c r="Q16" s="8">
        <f t="shared" si="5"/>
        <v>0</v>
      </c>
      <c r="R16" s="8">
        <f t="shared" si="5"/>
        <v>0</v>
      </c>
      <c r="S16" s="8">
        <f t="shared" si="5"/>
        <v>0</v>
      </c>
      <c r="T16" s="8">
        <f t="shared" si="5"/>
        <v>0</v>
      </c>
      <c r="U16" s="8">
        <f t="shared" si="5"/>
        <v>0</v>
      </c>
      <c r="V16" s="8">
        <f t="shared" si="5"/>
        <v>0</v>
      </c>
      <c r="W16" s="8">
        <f t="shared" si="5"/>
        <v>0</v>
      </c>
      <c r="X16" s="8">
        <f t="shared" si="5"/>
        <v>0</v>
      </c>
      <c r="Y16" s="8">
        <f t="shared" si="5"/>
        <v>0</v>
      </c>
      <c r="Z16" s="8">
        <f t="shared" si="5"/>
        <v>0</v>
      </c>
      <c r="AA16" s="8">
        <f t="shared" si="5"/>
        <v>0</v>
      </c>
      <c r="AB16" s="8">
        <f t="shared" si="5"/>
        <v>0</v>
      </c>
      <c r="AC16" s="8">
        <f t="shared" si="5"/>
        <v>0</v>
      </c>
      <c r="AD16" s="8">
        <f t="shared" si="5"/>
        <v>0</v>
      </c>
      <c r="AE16" s="8">
        <f t="shared" si="5"/>
        <v>0</v>
      </c>
      <c r="AF16" s="8">
        <f t="shared" si="5"/>
        <v>0</v>
      </c>
      <c r="AG16" s="8">
        <f t="shared" si="5"/>
        <v>90.8</v>
      </c>
      <c r="AH16" s="8">
        <f>AH17</f>
        <v>185</v>
      </c>
      <c r="AI16" s="128">
        <f t="shared" si="2"/>
        <v>0.57468354430379742</v>
      </c>
    </row>
    <row r="17" spans="2:36" ht="77.25" customHeight="1" x14ac:dyDescent="0.25">
      <c r="B17" s="94"/>
      <c r="C17" s="59"/>
      <c r="D17" s="27"/>
      <c r="E17" s="44" t="s">
        <v>246</v>
      </c>
      <c r="F17" s="42" t="s">
        <v>247</v>
      </c>
      <c r="G17" s="81">
        <v>158</v>
      </c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>
        <v>90.8</v>
      </c>
      <c r="AH17" s="81">
        <v>185</v>
      </c>
      <c r="AI17" s="128">
        <f t="shared" si="2"/>
        <v>0.57468354430379742</v>
      </c>
    </row>
    <row r="18" spans="2:36" ht="30.75" customHeight="1" x14ac:dyDescent="0.25">
      <c r="B18" s="94"/>
      <c r="C18" s="59"/>
      <c r="D18" s="27" t="s">
        <v>372</v>
      </c>
      <c r="E18" s="51"/>
      <c r="F18" s="28" t="s">
        <v>273</v>
      </c>
      <c r="G18" s="8">
        <f>G19+G21+G20</f>
        <v>1404.6</v>
      </c>
      <c r="H18" s="8">
        <f t="shared" ref="H18:AG18" si="6">H19+H21+H20</f>
        <v>0</v>
      </c>
      <c r="I18" s="8">
        <f t="shared" si="6"/>
        <v>0</v>
      </c>
      <c r="J18" s="8">
        <f t="shared" si="6"/>
        <v>0</v>
      </c>
      <c r="K18" s="8">
        <f t="shared" si="6"/>
        <v>0</v>
      </c>
      <c r="L18" s="8">
        <f t="shared" si="6"/>
        <v>0</v>
      </c>
      <c r="M18" s="8">
        <f t="shared" si="6"/>
        <v>0</v>
      </c>
      <c r="N18" s="8">
        <f t="shared" si="6"/>
        <v>0</v>
      </c>
      <c r="O18" s="8">
        <f t="shared" si="6"/>
        <v>0</v>
      </c>
      <c r="P18" s="8">
        <f t="shared" si="6"/>
        <v>0</v>
      </c>
      <c r="Q18" s="8">
        <f t="shared" si="6"/>
        <v>0</v>
      </c>
      <c r="R18" s="8">
        <f t="shared" si="6"/>
        <v>0</v>
      </c>
      <c r="S18" s="8">
        <f t="shared" si="6"/>
        <v>0</v>
      </c>
      <c r="T18" s="8">
        <f t="shared" si="6"/>
        <v>0</v>
      </c>
      <c r="U18" s="8">
        <f t="shared" si="6"/>
        <v>0</v>
      </c>
      <c r="V18" s="8">
        <f t="shared" si="6"/>
        <v>0</v>
      </c>
      <c r="W18" s="8">
        <f t="shared" si="6"/>
        <v>0</v>
      </c>
      <c r="X18" s="8">
        <f t="shared" si="6"/>
        <v>0</v>
      </c>
      <c r="Y18" s="8">
        <f t="shared" si="6"/>
        <v>0</v>
      </c>
      <c r="Z18" s="8">
        <f t="shared" si="6"/>
        <v>0</v>
      </c>
      <c r="AA18" s="8">
        <f t="shared" si="6"/>
        <v>0</v>
      </c>
      <c r="AB18" s="8">
        <f t="shared" si="6"/>
        <v>0</v>
      </c>
      <c r="AC18" s="8">
        <f t="shared" si="6"/>
        <v>0</v>
      </c>
      <c r="AD18" s="8">
        <f t="shared" si="6"/>
        <v>0</v>
      </c>
      <c r="AE18" s="8">
        <f t="shared" si="6"/>
        <v>0</v>
      </c>
      <c r="AF18" s="8">
        <f t="shared" si="6"/>
        <v>0</v>
      </c>
      <c r="AG18" s="8">
        <f t="shared" si="6"/>
        <v>1226.653</v>
      </c>
      <c r="AH18" s="8">
        <f>AH19+AH21+AH20</f>
        <v>1404.6</v>
      </c>
      <c r="AI18" s="128">
        <f t="shared" si="2"/>
        <v>0.87331126299302297</v>
      </c>
      <c r="AJ18" s="19"/>
    </row>
    <row r="19" spans="2:36" ht="78" customHeight="1" x14ac:dyDescent="0.25">
      <c r="B19" s="94"/>
      <c r="C19" s="59"/>
      <c r="D19" s="55"/>
      <c r="E19" s="44" t="s">
        <v>246</v>
      </c>
      <c r="F19" s="42" t="s">
        <v>247</v>
      </c>
      <c r="G19" s="80">
        <f>872.9+5+263.6</f>
        <v>1141.5</v>
      </c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>
        <f>856.5+254.91</f>
        <v>1111.4100000000001</v>
      </c>
      <c r="AH19" s="80">
        <v>1141.5</v>
      </c>
      <c r="AI19" s="128">
        <f t="shared" si="2"/>
        <v>0.9736399474375822</v>
      </c>
      <c r="AJ19" s="19"/>
    </row>
    <row r="20" spans="2:36" ht="31.15" customHeight="1" x14ac:dyDescent="0.25">
      <c r="B20" s="94"/>
      <c r="C20" s="59"/>
      <c r="D20" s="55"/>
      <c r="E20" s="44" t="s">
        <v>70</v>
      </c>
      <c r="F20" s="42" t="s">
        <v>71</v>
      </c>
      <c r="G20" s="8">
        <f>119.4+143.1</f>
        <v>262.5</v>
      </c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>
        <f>89.29+25.56</f>
        <v>114.85000000000001</v>
      </c>
      <c r="AH20" s="8">
        <v>262.5</v>
      </c>
      <c r="AI20" s="128">
        <f t="shared" si="2"/>
        <v>0.43752380952380954</v>
      </c>
      <c r="AJ20" s="19"/>
    </row>
    <row r="21" spans="2:36" ht="17.25" customHeight="1" x14ac:dyDescent="0.25">
      <c r="B21" s="94"/>
      <c r="C21" s="59"/>
      <c r="D21" s="59"/>
      <c r="E21" s="55">
        <v>800</v>
      </c>
      <c r="F21" s="43" t="s">
        <v>129</v>
      </c>
      <c r="G21" s="8">
        <f>0.25+0.35</f>
        <v>0.6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>
        <f>0.119+0.274</f>
        <v>0.39300000000000002</v>
      </c>
      <c r="AH21" s="8">
        <v>0.6</v>
      </c>
      <c r="AI21" s="128">
        <f t="shared" si="2"/>
        <v>0.65500000000000003</v>
      </c>
      <c r="AJ21" s="19"/>
    </row>
    <row r="22" spans="2:36" ht="18.75" customHeight="1" x14ac:dyDescent="0.25">
      <c r="B22" s="94"/>
      <c r="C22" s="55" t="s">
        <v>422</v>
      </c>
      <c r="D22" s="55"/>
      <c r="E22" s="55"/>
      <c r="F22" s="43" t="s">
        <v>423</v>
      </c>
      <c r="G22" s="8">
        <f>G23</f>
        <v>350</v>
      </c>
      <c r="H22" s="8">
        <f t="shared" ref="H22:AG25" si="7">H23</f>
        <v>0</v>
      </c>
      <c r="I22" s="8">
        <f t="shared" si="7"/>
        <v>0</v>
      </c>
      <c r="J22" s="8">
        <f t="shared" si="7"/>
        <v>0</v>
      </c>
      <c r="K22" s="8">
        <f t="shared" si="7"/>
        <v>0</v>
      </c>
      <c r="L22" s="8">
        <f t="shared" si="7"/>
        <v>0</v>
      </c>
      <c r="M22" s="8">
        <f t="shared" si="7"/>
        <v>0</v>
      </c>
      <c r="N22" s="8">
        <f t="shared" si="7"/>
        <v>0</v>
      </c>
      <c r="O22" s="8">
        <f t="shared" si="7"/>
        <v>0</v>
      </c>
      <c r="P22" s="8">
        <f t="shared" si="7"/>
        <v>0</v>
      </c>
      <c r="Q22" s="8">
        <f t="shared" si="7"/>
        <v>0</v>
      </c>
      <c r="R22" s="8">
        <f t="shared" si="7"/>
        <v>0</v>
      </c>
      <c r="S22" s="8">
        <f t="shared" si="7"/>
        <v>0</v>
      </c>
      <c r="T22" s="8">
        <f t="shared" si="7"/>
        <v>0</v>
      </c>
      <c r="U22" s="8">
        <f t="shared" si="7"/>
        <v>0</v>
      </c>
      <c r="V22" s="8">
        <f t="shared" si="7"/>
        <v>0</v>
      </c>
      <c r="W22" s="8">
        <f t="shared" si="7"/>
        <v>0</v>
      </c>
      <c r="X22" s="8">
        <f t="shared" si="7"/>
        <v>0</v>
      </c>
      <c r="Y22" s="8">
        <f t="shared" si="7"/>
        <v>0</v>
      </c>
      <c r="Z22" s="8">
        <f t="shared" si="7"/>
        <v>0</v>
      </c>
      <c r="AA22" s="8">
        <f t="shared" si="7"/>
        <v>0</v>
      </c>
      <c r="AB22" s="8">
        <f t="shared" si="7"/>
        <v>0</v>
      </c>
      <c r="AC22" s="8">
        <f t="shared" si="7"/>
        <v>0</v>
      </c>
      <c r="AD22" s="8">
        <f t="shared" si="7"/>
        <v>0</v>
      </c>
      <c r="AE22" s="8">
        <f t="shared" si="7"/>
        <v>0</v>
      </c>
      <c r="AF22" s="8">
        <f t="shared" si="7"/>
        <v>0</v>
      </c>
      <c r="AG22" s="8">
        <f t="shared" si="7"/>
        <v>350</v>
      </c>
      <c r="AH22" s="8">
        <f>AH23</f>
        <v>377</v>
      </c>
      <c r="AI22" s="128">
        <f t="shared" si="2"/>
        <v>1</v>
      </c>
    </row>
    <row r="23" spans="2:36" ht="15" x14ac:dyDescent="0.25">
      <c r="B23" s="94"/>
      <c r="C23" s="94"/>
      <c r="D23" s="44" t="s">
        <v>360</v>
      </c>
      <c r="E23" s="44"/>
      <c r="F23" s="87" t="s">
        <v>361</v>
      </c>
      <c r="G23" s="8">
        <f>G24</f>
        <v>350</v>
      </c>
      <c r="H23" s="8">
        <f t="shared" si="7"/>
        <v>0</v>
      </c>
      <c r="I23" s="8">
        <f t="shared" si="7"/>
        <v>0</v>
      </c>
      <c r="J23" s="8">
        <f t="shared" si="7"/>
        <v>0</v>
      </c>
      <c r="K23" s="8">
        <f t="shared" si="7"/>
        <v>0</v>
      </c>
      <c r="L23" s="8">
        <f t="shared" si="7"/>
        <v>0</v>
      </c>
      <c r="M23" s="8">
        <f t="shared" si="7"/>
        <v>0</v>
      </c>
      <c r="N23" s="8">
        <f t="shared" si="7"/>
        <v>0</v>
      </c>
      <c r="O23" s="8">
        <f t="shared" si="7"/>
        <v>0</v>
      </c>
      <c r="P23" s="8">
        <f t="shared" si="7"/>
        <v>0</v>
      </c>
      <c r="Q23" s="8">
        <f t="shared" si="7"/>
        <v>0</v>
      </c>
      <c r="R23" s="8">
        <f t="shared" si="7"/>
        <v>0</v>
      </c>
      <c r="S23" s="8">
        <f t="shared" si="7"/>
        <v>0</v>
      </c>
      <c r="T23" s="8">
        <f t="shared" si="7"/>
        <v>0</v>
      </c>
      <c r="U23" s="8">
        <f t="shared" si="7"/>
        <v>0</v>
      </c>
      <c r="V23" s="8">
        <f t="shared" si="7"/>
        <v>0</v>
      </c>
      <c r="W23" s="8">
        <f t="shared" si="7"/>
        <v>0</v>
      </c>
      <c r="X23" s="8">
        <f t="shared" si="7"/>
        <v>0</v>
      </c>
      <c r="Y23" s="8">
        <f t="shared" si="7"/>
        <v>0</v>
      </c>
      <c r="Z23" s="8">
        <f t="shared" si="7"/>
        <v>0</v>
      </c>
      <c r="AA23" s="8">
        <f t="shared" si="7"/>
        <v>0</v>
      </c>
      <c r="AB23" s="8">
        <f t="shared" si="7"/>
        <v>0</v>
      </c>
      <c r="AC23" s="8">
        <f t="shared" si="7"/>
        <v>0</v>
      </c>
      <c r="AD23" s="8">
        <f t="shared" si="7"/>
        <v>0</v>
      </c>
      <c r="AE23" s="8">
        <f t="shared" si="7"/>
        <v>0</v>
      </c>
      <c r="AF23" s="8">
        <f t="shared" si="7"/>
        <v>0</v>
      </c>
      <c r="AG23" s="8">
        <f t="shared" si="7"/>
        <v>350</v>
      </c>
      <c r="AH23" s="8">
        <f>AH24</f>
        <v>377</v>
      </c>
      <c r="AI23" s="128">
        <f t="shared" si="2"/>
        <v>1</v>
      </c>
    </row>
    <row r="24" spans="2:36" ht="33.75" customHeight="1" x14ac:dyDescent="0.25">
      <c r="B24" s="94"/>
      <c r="C24" s="94"/>
      <c r="D24" s="27" t="s">
        <v>395</v>
      </c>
      <c r="E24" s="51"/>
      <c r="F24" s="28" t="s">
        <v>396</v>
      </c>
      <c r="G24" s="8">
        <f>G25</f>
        <v>350</v>
      </c>
      <c r="H24" s="8">
        <f t="shared" si="7"/>
        <v>0</v>
      </c>
      <c r="I24" s="8">
        <f t="shared" si="7"/>
        <v>0</v>
      </c>
      <c r="J24" s="8">
        <f t="shared" si="7"/>
        <v>0</v>
      </c>
      <c r="K24" s="8">
        <f t="shared" si="7"/>
        <v>0</v>
      </c>
      <c r="L24" s="8">
        <f t="shared" si="7"/>
        <v>0</v>
      </c>
      <c r="M24" s="8">
        <f t="shared" si="7"/>
        <v>0</v>
      </c>
      <c r="N24" s="8">
        <f t="shared" si="7"/>
        <v>0</v>
      </c>
      <c r="O24" s="8">
        <f t="shared" si="7"/>
        <v>0</v>
      </c>
      <c r="P24" s="8">
        <f t="shared" si="7"/>
        <v>0</v>
      </c>
      <c r="Q24" s="8">
        <f t="shared" si="7"/>
        <v>0</v>
      </c>
      <c r="R24" s="8">
        <f t="shared" si="7"/>
        <v>0</v>
      </c>
      <c r="S24" s="8">
        <f t="shared" si="7"/>
        <v>0</v>
      </c>
      <c r="T24" s="8">
        <f t="shared" si="7"/>
        <v>0</v>
      </c>
      <c r="U24" s="8">
        <f t="shared" si="7"/>
        <v>0</v>
      </c>
      <c r="V24" s="8">
        <f t="shared" si="7"/>
        <v>0</v>
      </c>
      <c r="W24" s="8">
        <f t="shared" si="7"/>
        <v>0</v>
      </c>
      <c r="X24" s="8">
        <f t="shared" si="7"/>
        <v>0</v>
      </c>
      <c r="Y24" s="8">
        <f t="shared" si="7"/>
        <v>0</v>
      </c>
      <c r="Z24" s="8">
        <f t="shared" si="7"/>
        <v>0</v>
      </c>
      <c r="AA24" s="8">
        <f t="shared" si="7"/>
        <v>0</v>
      </c>
      <c r="AB24" s="8">
        <f t="shared" si="7"/>
        <v>0</v>
      </c>
      <c r="AC24" s="8">
        <f t="shared" si="7"/>
        <v>0</v>
      </c>
      <c r="AD24" s="8">
        <f t="shared" si="7"/>
        <v>0</v>
      </c>
      <c r="AE24" s="8">
        <f t="shared" si="7"/>
        <v>0</v>
      </c>
      <c r="AF24" s="8">
        <f t="shared" si="7"/>
        <v>0</v>
      </c>
      <c r="AG24" s="8">
        <f t="shared" si="7"/>
        <v>350</v>
      </c>
      <c r="AH24" s="8">
        <f>AH25</f>
        <v>377</v>
      </c>
      <c r="AI24" s="128">
        <f t="shared" si="2"/>
        <v>1</v>
      </c>
    </row>
    <row r="25" spans="2:36" ht="26.25" customHeight="1" x14ac:dyDescent="0.25">
      <c r="B25" s="94"/>
      <c r="C25" s="94"/>
      <c r="D25" s="27" t="s">
        <v>403</v>
      </c>
      <c r="E25" s="86"/>
      <c r="F25" s="28" t="s">
        <v>404</v>
      </c>
      <c r="G25" s="8">
        <f>G26</f>
        <v>350</v>
      </c>
      <c r="H25" s="8">
        <f t="shared" si="7"/>
        <v>0</v>
      </c>
      <c r="I25" s="8">
        <f t="shared" si="7"/>
        <v>0</v>
      </c>
      <c r="J25" s="8">
        <f t="shared" si="7"/>
        <v>0</v>
      </c>
      <c r="K25" s="8">
        <f t="shared" si="7"/>
        <v>0</v>
      </c>
      <c r="L25" s="8">
        <f t="shared" si="7"/>
        <v>0</v>
      </c>
      <c r="M25" s="8">
        <f t="shared" si="7"/>
        <v>0</v>
      </c>
      <c r="N25" s="8">
        <f t="shared" si="7"/>
        <v>0</v>
      </c>
      <c r="O25" s="8">
        <f t="shared" si="7"/>
        <v>0</v>
      </c>
      <c r="P25" s="8">
        <f t="shared" si="7"/>
        <v>0</v>
      </c>
      <c r="Q25" s="8">
        <f t="shared" si="7"/>
        <v>0</v>
      </c>
      <c r="R25" s="8">
        <f t="shared" si="7"/>
        <v>0</v>
      </c>
      <c r="S25" s="8">
        <f t="shared" si="7"/>
        <v>0</v>
      </c>
      <c r="T25" s="8">
        <f t="shared" si="7"/>
        <v>0</v>
      </c>
      <c r="U25" s="8">
        <f t="shared" si="7"/>
        <v>0</v>
      </c>
      <c r="V25" s="8">
        <f t="shared" si="7"/>
        <v>0</v>
      </c>
      <c r="W25" s="8">
        <f t="shared" si="7"/>
        <v>0</v>
      </c>
      <c r="X25" s="8">
        <f t="shared" si="7"/>
        <v>0</v>
      </c>
      <c r="Y25" s="8">
        <f t="shared" si="7"/>
        <v>0</v>
      </c>
      <c r="Z25" s="8">
        <f t="shared" si="7"/>
        <v>0</v>
      </c>
      <c r="AA25" s="8">
        <f t="shared" si="7"/>
        <v>0</v>
      </c>
      <c r="AB25" s="8">
        <f t="shared" si="7"/>
        <v>0</v>
      </c>
      <c r="AC25" s="8">
        <f t="shared" si="7"/>
        <v>0</v>
      </c>
      <c r="AD25" s="8">
        <f t="shared" si="7"/>
        <v>0</v>
      </c>
      <c r="AE25" s="8">
        <f t="shared" si="7"/>
        <v>0</v>
      </c>
      <c r="AF25" s="8">
        <f t="shared" si="7"/>
        <v>0</v>
      </c>
      <c r="AG25" s="8">
        <f t="shared" si="7"/>
        <v>350</v>
      </c>
      <c r="AH25" s="8">
        <f>AH26</f>
        <v>377</v>
      </c>
      <c r="AI25" s="128">
        <f t="shared" si="2"/>
        <v>1</v>
      </c>
    </row>
    <row r="26" spans="2:36" ht="35.25" customHeight="1" x14ac:dyDescent="0.25">
      <c r="B26" s="94"/>
      <c r="C26" s="94"/>
      <c r="D26" s="7"/>
      <c r="E26" s="44" t="s">
        <v>70</v>
      </c>
      <c r="F26" s="42" t="s">
        <v>71</v>
      </c>
      <c r="G26" s="8">
        <v>350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>
        <v>350</v>
      </c>
      <c r="AH26" s="8">
        <v>377</v>
      </c>
      <c r="AI26" s="128">
        <f t="shared" si="2"/>
        <v>1</v>
      </c>
    </row>
    <row r="27" spans="2:36" ht="60.75" customHeight="1" x14ac:dyDescent="0.2">
      <c r="B27" s="125" t="s">
        <v>435</v>
      </c>
      <c r="C27" s="94"/>
      <c r="D27" s="95"/>
      <c r="E27" s="96"/>
      <c r="F27" s="100" t="s">
        <v>424</v>
      </c>
      <c r="G27" s="111">
        <f t="shared" ref="G27:V31" si="8">G28</f>
        <v>100</v>
      </c>
      <c r="H27" s="111">
        <f t="shared" si="8"/>
        <v>0</v>
      </c>
      <c r="I27" s="111">
        <f t="shared" si="8"/>
        <v>0</v>
      </c>
      <c r="J27" s="111">
        <f t="shared" si="8"/>
        <v>0</v>
      </c>
      <c r="K27" s="111">
        <f t="shared" si="8"/>
        <v>0</v>
      </c>
      <c r="L27" s="111">
        <f t="shared" si="8"/>
        <v>0</v>
      </c>
      <c r="M27" s="111">
        <f t="shared" si="8"/>
        <v>0</v>
      </c>
      <c r="N27" s="111">
        <f t="shared" si="8"/>
        <v>0</v>
      </c>
      <c r="O27" s="111">
        <f t="shared" si="8"/>
        <v>0</v>
      </c>
      <c r="P27" s="111">
        <f t="shared" si="8"/>
        <v>0</v>
      </c>
      <c r="Q27" s="111">
        <f t="shared" si="8"/>
        <v>0</v>
      </c>
      <c r="R27" s="111">
        <f t="shared" si="8"/>
        <v>0</v>
      </c>
      <c r="S27" s="111">
        <f t="shared" si="8"/>
        <v>0</v>
      </c>
      <c r="T27" s="111">
        <f t="shared" si="8"/>
        <v>0</v>
      </c>
      <c r="U27" s="111">
        <f t="shared" si="8"/>
        <v>0</v>
      </c>
      <c r="V27" s="111">
        <f t="shared" si="8"/>
        <v>0</v>
      </c>
      <c r="W27" s="111">
        <f t="shared" ref="H27:AG31" si="9">W28</f>
        <v>0</v>
      </c>
      <c r="X27" s="111">
        <f t="shared" si="9"/>
        <v>0</v>
      </c>
      <c r="Y27" s="111">
        <f t="shared" si="9"/>
        <v>0</v>
      </c>
      <c r="Z27" s="111">
        <f t="shared" si="9"/>
        <v>0</v>
      </c>
      <c r="AA27" s="111">
        <f t="shared" si="9"/>
        <v>0</v>
      </c>
      <c r="AB27" s="111">
        <f t="shared" si="9"/>
        <v>0</v>
      </c>
      <c r="AC27" s="111">
        <f t="shared" si="9"/>
        <v>0</v>
      </c>
      <c r="AD27" s="111">
        <f t="shared" si="9"/>
        <v>0</v>
      </c>
      <c r="AE27" s="111">
        <f t="shared" si="9"/>
        <v>0</v>
      </c>
      <c r="AF27" s="111">
        <f t="shared" si="9"/>
        <v>0</v>
      </c>
      <c r="AG27" s="111">
        <f t="shared" si="9"/>
        <v>99.13</v>
      </c>
      <c r="AH27" s="111">
        <f t="shared" ref="AH27:AH31" si="10">AH28</f>
        <v>100</v>
      </c>
      <c r="AI27" s="129">
        <f t="shared" si="2"/>
        <v>0.99129999999999996</v>
      </c>
    </row>
    <row r="28" spans="2:36" ht="17.25" customHeight="1" x14ac:dyDescent="0.25">
      <c r="B28" s="94"/>
      <c r="C28" s="59" t="s">
        <v>418</v>
      </c>
      <c r="D28" s="59"/>
      <c r="E28" s="76"/>
      <c r="F28" s="98" t="s">
        <v>419</v>
      </c>
      <c r="G28" s="8">
        <f t="shared" si="8"/>
        <v>100</v>
      </c>
      <c r="H28" s="8">
        <f t="shared" si="9"/>
        <v>0</v>
      </c>
      <c r="I28" s="8">
        <f t="shared" si="9"/>
        <v>0</v>
      </c>
      <c r="J28" s="8">
        <f t="shared" si="9"/>
        <v>0</v>
      </c>
      <c r="K28" s="8">
        <f t="shared" si="9"/>
        <v>0</v>
      </c>
      <c r="L28" s="8">
        <f t="shared" si="9"/>
        <v>0</v>
      </c>
      <c r="M28" s="8">
        <f t="shared" si="9"/>
        <v>0</v>
      </c>
      <c r="N28" s="8">
        <f t="shared" si="9"/>
        <v>0</v>
      </c>
      <c r="O28" s="8">
        <f t="shared" si="9"/>
        <v>0</v>
      </c>
      <c r="P28" s="8">
        <f t="shared" si="9"/>
        <v>0</v>
      </c>
      <c r="Q28" s="8">
        <f t="shared" si="9"/>
        <v>0</v>
      </c>
      <c r="R28" s="8">
        <f t="shared" si="9"/>
        <v>0</v>
      </c>
      <c r="S28" s="8">
        <f t="shared" si="9"/>
        <v>0</v>
      </c>
      <c r="T28" s="8">
        <f t="shared" si="9"/>
        <v>0</v>
      </c>
      <c r="U28" s="8">
        <f t="shared" si="9"/>
        <v>0</v>
      </c>
      <c r="V28" s="8">
        <f t="shared" si="9"/>
        <v>0</v>
      </c>
      <c r="W28" s="8">
        <f t="shared" si="9"/>
        <v>0</v>
      </c>
      <c r="X28" s="8">
        <f t="shared" si="9"/>
        <v>0</v>
      </c>
      <c r="Y28" s="8">
        <f t="shared" si="9"/>
        <v>0</v>
      </c>
      <c r="Z28" s="8">
        <f t="shared" si="9"/>
        <v>0</v>
      </c>
      <c r="AA28" s="8">
        <f t="shared" si="9"/>
        <v>0</v>
      </c>
      <c r="AB28" s="8">
        <f t="shared" si="9"/>
        <v>0</v>
      </c>
      <c r="AC28" s="8">
        <f t="shared" si="9"/>
        <v>0</v>
      </c>
      <c r="AD28" s="8">
        <f t="shared" si="9"/>
        <v>0</v>
      </c>
      <c r="AE28" s="8">
        <f t="shared" si="9"/>
        <v>0</v>
      </c>
      <c r="AF28" s="8">
        <f t="shared" si="9"/>
        <v>0</v>
      </c>
      <c r="AG28" s="8">
        <f t="shared" si="9"/>
        <v>99.13</v>
      </c>
      <c r="AH28" s="8">
        <f t="shared" si="10"/>
        <v>100</v>
      </c>
      <c r="AI28" s="128">
        <f t="shared" si="2"/>
        <v>0.99129999999999996</v>
      </c>
    </row>
    <row r="29" spans="2:36" ht="17.25" customHeight="1" x14ac:dyDescent="0.25">
      <c r="B29" s="94"/>
      <c r="C29" s="59" t="s">
        <v>422</v>
      </c>
      <c r="D29" s="59"/>
      <c r="E29" s="76"/>
      <c r="F29" s="46" t="s">
        <v>423</v>
      </c>
      <c r="G29" s="8">
        <f t="shared" si="8"/>
        <v>100</v>
      </c>
      <c r="H29" s="8">
        <f t="shared" si="9"/>
        <v>0</v>
      </c>
      <c r="I29" s="8">
        <f t="shared" si="9"/>
        <v>0</v>
      </c>
      <c r="J29" s="8">
        <f t="shared" si="9"/>
        <v>0</v>
      </c>
      <c r="K29" s="8">
        <f t="shared" si="9"/>
        <v>0</v>
      </c>
      <c r="L29" s="8">
        <f t="shared" si="9"/>
        <v>0</v>
      </c>
      <c r="M29" s="8">
        <f t="shared" si="9"/>
        <v>0</v>
      </c>
      <c r="N29" s="8">
        <f t="shared" si="9"/>
        <v>0</v>
      </c>
      <c r="O29" s="8">
        <f t="shared" si="9"/>
        <v>0</v>
      </c>
      <c r="P29" s="8">
        <f t="shared" si="9"/>
        <v>0</v>
      </c>
      <c r="Q29" s="8">
        <f t="shared" si="9"/>
        <v>0</v>
      </c>
      <c r="R29" s="8">
        <f t="shared" si="9"/>
        <v>0</v>
      </c>
      <c r="S29" s="8">
        <f t="shared" si="9"/>
        <v>0</v>
      </c>
      <c r="T29" s="8">
        <f t="shared" si="9"/>
        <v>0</v>
      </c>
      <c r="U29" s="8">
        <f t="shared" si="9"/>
        <v>0</v>
      </c>
      <c r="V29" s="8">
        <f t="shared" si="9"/>
        <v>0</v>
      </c>
      <c r="W29" s="8">
        <f t="shared" si="9"/>
        <v>0</v>
      </c>
      <c r="X29" s="8">
        <f t="shared" si="9"/>
        <v>0</v>
      </c>
      <c r="Y29" s="8">
        <f t="shared" si="9"/>
        <v>0</v>
      </c>
      <c r="Z29" s="8">
        <f t="shared" si="9"/>
        <v>0</v>
      </c>
      <c r="AA29" s="8">
        <f t="shared" si="9"/>
        <v>0</v>
      </c>
      <c r="AB29" s="8">
        <f t="shared" si="9"/>
        <v>0</v>
      </c>
      <c r="AC29" s="8">
        <f t="shared" si="9"/>
        <v>0</v>
      </c>
      <c r="AD29" s="8">
        <f t="shared" si="9"/>
        <v>0</v>
      </c>
      <c r="AE29" s="8">
        <f t="shared" si="9"/>
        <v>0</v>
      </c>
      <c r="AF29" s="8">
        <f t="shared" si="9"/>
        <v>0</v>
      </c>
      <c r="AG29" s="8">
        <f t="shared" si="9"/>
        <v>99.13</v>
      </c>
      <c r="AH29" s="8">
        <f t="shared" si="10"/>
        <v>100</v>
      </c>
      <c r="AI29" s="128">
        <f t="shared" si="2"/>
        <v>0.99129999999999996</v>
      </c>
    </row>
    <row r="30" spans="2:36" ht="18.75" customHeight="1" x14ac:dyDescent="0.25">
      <c r="B30" s="94"/>
      <c r="C30" s="94"/>
      <c r="D30" s="44" t="s">
        <v>360</v>
      </c>
      <c r="E30" s="44"/>
      <c r="F30" s="78" t="s">
        <v>361</v>
      </c>
      <c r="G30" s="8">
        <f t="shared" si="8"/>
        <v>100</v>
      </c>
      <c r="H30" s="8">
        <f t="shared" si="9"/>
        <v>0</v>
      </c>
      <c r="I30" s="8">
        <f t="shared" si="9"/>
        <v>0</v>
      </c>
      <c r="J30" s="8">
        <f t="shared" si="9"/>
        <v>0</v>
      </c>
      <c r="K30" s="8">
        <f t="shared" si="9"/>
        <v>0</v>
      </c>
      <c r="L30" s="8">
        <f t="shared" si="9"/>
        <v>0</v>
      </c>
      <c r="M30" s="8">
        <f t="shared" si="9"/>
        <v>0</v>
      </c>
      <c r="N30" s="8">
        <f t="shared" si="9"/>
        <v>0</v>
      </c>
      <c r="O30" s="8">
        <f t="shared" si="9"/>
        <v>0</v>
      </c>
      <c r="P30" s="8">
        <f t="shared" si="9"/>
        <v>0</v>
      </c>
      <c r="Q30" s="8">
        <f t="shared" si="9"/>
        <v>0</v>
      </c>
      <c r="R30" s="8">
        <f t="shared" si="9"/>
        <v>0</v>
      </c>
      <c r="S30" s="8">
        <f t="shared" si="9"/>
        <v>0</v>
      </c>
      <c r="T30" s="8">
        <f t="shared" si="9"/>
        <v>0</v>
      </c>
      <c r="U30" s="8">
        <f t="shared" si="9"/>
        <v>0</v>
      </c>
      <c r="V30" s="8">
        <f t="shared" si="9"/>
        <v>0</v>
      </c>
      <c r="W30" s="8">
        <f t="shared" si="9"/>
        <v>0</v>
      </c>
      <c r="X30" s="8">
        <f t="shared" si="9"/>
        <v>0</v>
      </c>
      <c r="Y30" s="8">
        <f t="shared" si="9"/>
        <v>0</v>
      </c>
      <c r="Z30" s="8">
        <f t="shared" si="9"/>
        <v>0</v>
      </c>
      <c r="AA30" s="8">
        <f t="shared" si="9"/>
        <v>0</v>
      </c>
      <c r="AB30" s="8">
        <f t="shared" si="9"/>
        <v>0</v>
      </c>
      <c r="AC30" s="8">
        <f t="shared" si="9"/>
        <v>0</v>
      </c>
      <c r="AD30" s="8">
        <f t="shared" si="9"/>
        <v>0</v>
      </c>
      <c r="AE30" s="8">
        <f t="shared" si="9"/>
        <v>0</v>
      </c>
      <c r="AF30" s="8">
        <f t="shared" si="9"/>
        <v>0</v>
      </c>
      <c r="AG30" s="8">
        <f t="shared" si="9"/>
        <v>99.13</v>
      </c>
      <c r="AH30" s="8">
        <f t="shared" si="10"/>
        <v>100</v>
      </c>
      <c r="AI30" s="128">
        <f t="shared" si="2"/>
        <v>0.99129999999999996</v>
      </c>
    </row>
    <row r="31" spans="2:36" ht="35.25" customHeight="1" x14ac:dyDescent="0.25">
      <c r="B31" s="94"/>
      <c r="C31" s="94"/>
      <c r="D31" s="27" t="s">
        <v>395</v>
      </c>
      <c r="E31" s="51"/>
      <c r="F31" s="28" t="s">
        <v>396</v>
      </c>
      <c r="G31" s="8">
        <f t="shared" si="8"/>
        <v>100</v>
      </c>
      <c r="H31" s="8">
        <f t="shared" si="9"/>
        <v>0</v>
      </c>
      <c r="I31" s="8">
        <f t="shared" si="9"/>
        <v>0</v>
      </c>
      <c r="J31" s="8">
        <f t="shared" si="9"/>
        <v>0</v>
      </c>
      <c r="K31" s="8">
        <f t="shared" si="9"/>
        <v>0</v>
      </c>
      <c r="L31" s="8">
        <f t="shared" si="9"/>
        <v>0</v>
      </c>
      <c r="M31" s="8">
        <f t="shared" si="9"/>
        <v>0</v>
      </c>
      <c r="N31" s="8">
        <f t="shared" si="9"/>
        <v>0</v>
      </c>
      <c r="O31" s="8">
        <f t="shared" si="9"/>
        <v>0</v>
      </c>
      <c r="P31" s="8">
        <f t="shared" si="9"/>
        <v>0</v>
      </c>
      <c r="Q31" s="8">
        <f t="shared" si="9"/>
        <v>0</v>
      </c>
      <c r="R31" s="8">
        <f t="shared" si="9"/>
        <v>0</v>
      </c>
      <c r="S31" s="8">
        <f t="shared" si="9"/>
        <v>0</v>
      </c>
      <c r="T31" s="8">
        <f t="shared" si="9"/>
        <v>0</v>
      </c>
      <c r="U31" s="8">
        <f t="shared" si="9"/>
        <v>0</v>
      </c>
      <c r="V31" s="8">
        <f t="shared" si="9"/>
        <v>0</v>
      </c>
      <c r="W31" s="8">
        <f t="shared" si="9"/>
        <v>0</v>
      </c>
      <c r="X31" s="8">
        <f t="shared" si="9"/>
        <v>0</v>
      </c>
      <c r="Y31" s="8">
        <f t="shared" si="9"/>
        <v>0</v>
      </c>
      <c r="Z31" s="8">
        <f t="shared" si="9"/>
        <v>0</v>
      </c>
      <c r="AA31" s="8">
        <f t="shared" si="9"/>
        <v>0</v>
      </c>
      <c r="AB31" s="8">
        <f t="shared" si="9"/>
        <v>0</v>
      </c>
      <c r="AC31" s="8">
        <f t="shared" si="9"/>
        <v>0</v>
      </c>
      <c r="AD31" s="8">
        <f t="shared" si="9"/>
        <v>0</v>
      </c>
      <c r="AE31" s="8">
        <f t="shared" si="9"/>
        <v>0</v>
      </c>
      <c r="AF31" s="8">
        <f t="shared" si="9"/>
        <v>0</v>
      </c>
      <c r="AG31" s="8">
        <f t="shared" si="9"/>
        <v>99.13</v>
      </c>
      <c r="AH31" s="8">
        <f t="shared" si="10"/>
        <v>100</v>
      </c>
      <c r="AI31" s="128">
        <f t="shared" si="2"/>
        <v>0.99129999999999996</v>
      </c>
    </row>
    <row r="32" spans="2:36" ht="22.5" customHeight="1" x14ac:dyDescent="0.25">
      <c r="B32" s="94"/>
      <c r="C32" s="94"/>
      <c r="D32" s="27" t="s">
        <v>407</v>
      </c>
      <c r="E32" s="28"/>
      <c r="F32" s="28" t="s">
        <v>408</v>
      </c>
      <c r="G32" s="32">
        <f>G33+G34</f>
        <v>100</v>
      </c>
      <c r="H32" s="32">
        <f t="shared" ref="H32:AG32" si="11">H33+H34</f>
        <v>0</v>
      </c>
      <c r="I32" s="32">
        <f t="shared" si="11"/>
        <v>0</v>
      </c>
      <c r="J32" s="32">
        <f t="shared" si="11"/>
        <v>0</v>
      </c>
      <c r="K32" s="32">
        <f t="shared" si="11"/>
        <v>0</v>
      </c>
      <c r="L32" s="32">
        <f t="shared" si="11"/>
        <v>0</v>
      </c>
      <c r="M32" s="32">
        <f t="shared" si="11"/>
        <v>0</v>
      </c>
      <c r="N32" s="32">
        <f t="shared" si="11"/>
        <v>0</v>
      </c>
      <c r="O32" s="32">
        <f t="shared" si="11"/>
        <v>0</v>
      </c>
      <c r="P32" s="32">
        <f t="shared" si="11"/>
        <v>0</v>
      </c>
      <c r="Q32" s="32">
        <f t="shared" si="11"/>
        <v>0</v>
      </c>
      <c r="R32" s="32">
        <f t="shared" si="11"/>
        <v>0</v>
      </c>
      <c r="S32" s="32">
        <f t="shared" si="11"/>
        <v>0</v>
      </c>
      <c r="T32" s="32">
        <f t="shared" si="11"/>
        <v>0</v>
      </c>
      <c r="U32" s="32">
        <f t="shared" si="11"/>
        <v>0</v>
      </c>
      <c r="V32" s="32">
        <f t="shared" si="11"/>
        <v>0</v>
      </c>
      <c r="W32" s="32">
        <f t="shared" si="11"/>
        <v>0</v>
      </c>
      <c r="X32" s="32">
        <f t="shared" si="11"/>
        <v>0</v>
      </c>
      <c r="Y32" s="32">
        <f t="shared" si="11"/>
        <v>0</v>
      </c>
      <c r="Z32" s="32">
        <f t="shared" si="11"/>
        <v>0</v>
      </c>
      <c r="AA32" s="32">
        <f t="shared" si="11"/>
        <v>0</v>
      </c>
      <c r="AB32" s="32">
        <f t="shared" si="11"/>
        <v>0</v>
      </c>
      <c r="AC32" s="32">
        <f t="shared" si="11"/>
        <v>0</v>
      </c>
      <c r="AD32" s="32">
        <f t="shared" si="11"/>
        <v>0</v>
      </c>
      <c r="AE32" s="32">
        <f t="shared" si="11"/>
        <v>0</v>
      </c>
      <c r="AF32" s="32">
        <f t="shared" si="11"/>
        <v>0</v>
      </c>
      <c r="AG32" s="32">
        <f t="shared" si="11"/>
        <v>99.13</v>
      </c>
      <c r="AH32" s="32">
        <f>AH33+AH34</f>
        <v>100</v>
      </c>
      <c r="AI32" s="128">
        <f t="shared" si="2"/>
        <v>0.99129999999999996</v>
      </c>
    </row>
    <row r="33" spans="2:35" ht="35.25" customHeight="1" x14ac:dyDescent="0.25">
      <c r="B33" s="94"/>
      <c r="C33" s="94"/>
      <c r="D33" s="92"/>
      <c r="E33" s="44" t="s">
        <v>70</v>
      </c>
      <c r="F33" s="42" t="s">
        <v>71</v>
      </c>
      <c r="G33" s="32">
        <v>98.65</v>
      </c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>
        <v>97.78</v>
      </c>
      <c r="AH33" s="32">
        <v>98.655000000000001</v>
      </c>
      <c r="AI33" s="128">
        <f t="shared" si="2"/>
        <v>0.9911809427268119</v>
      </c>
    </row>
    <row r="34" spans="2:35" ht="20.25" customHeight="1" x14ac:dyDescent="0.25">
      <c r="B34" s="94"/>
      <c r="C34" s="94"/>
      <c r="D34" s="92"/>
      <c r="E34" s="55">
        <v>800</v>
      </c>
      <c r="F34" s="43" t="s">
        <v>129</v>
      </c>
      <c r="G34" s="32">
        <v>1.35</v>
      </c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>
        <v>1.35</v>
      </c>
      <c r="AH34" s="32">
        <v>1.345</v>
      </c>
      <c r="AI34" s="128">
        <f t="shared" si="2"/>
        <v>1</v>
      </c>
    </row>
    <row r="35" spans="2:35" ht="48" customHeight="1" x14ac:dyDescent="0.2">
      <c r="B35" s="99">
        <v>574</v>
      </c>
      <c r="C35" s="94"/>
      <c r="D35" s="95"/>
      <c r="E35" s="96"/>
      <c r="F35" s="100" t="s">
        <v>425</v>
      </c>
      <c r="G35" s="11">
        <f>G93+G232+G281+G36+G209+G82+G75</f>
        <v>404176.31</v>
      </c>
      <c r="H35" s="11">
        <f t="shared" ref="H35:AG35" si="12">H93+H232+H281+H36+H209+H82+H75</f>
        <v>0</v>
      </c>
      <c r="I35" s="11">
        <f t="shared" si="12"/>
        <v>0</v>
      </c>
      <c r="J35" s="11">
        <f t="shared" si="12"/>
        <v>0</v>
      </c>
      <c r="K35" s="11">
        <f t="shared" si="12"/>
        <v>0</v>
      </c>
      <c r="L35" s="11">
        <f t="shared" si="12"/>
        <v>0</v>
      </c>
      <c r="M35" s="11">
        <f t="shared" si="12"/>
        <v>0</v>
      </c>
      <c r="N35" s="11">
        <f t="shared" si="12"/>
        <v>0</v>
      </c>
      <c r="O35" s="11">
        <f t="shared" si="12"/>
        <v>0</v>
      </c>
      <c r="P35" s="11">
        <f t="shared" si="12"/>
        <v>0</v>
      </c>
      <c r="Q35" s="11">
        <f t="shared" si="12"/>
        <v>0</v>
      </c>
      <c r="R35" s="11">
        <f t="shared" si="12"/>
        <v>0</v>
      </c>
      <c r="S35" s="11">
        <f t="shared" si="12"/>
        <v>0</v>
      </c>
      <c r="T35" s="11">
        <f t="shared" si="12"/>
        <v>0</v>
      </c>
      <c r="U35" s="11">
        <f t="shared" si="12"/>
        <v>0</v>
      </c>
      <c r="V35" s="11">
        <f t="shared" si="12"/>
        <v>0</v>
      </c>
      <c r="W35" s="11">
        <f t="shared" si="12"/>
        <v>0</v>
      </c>
      <c r="X35" s="11">
        <f t="shared" si="12"/>
        <v>0</v>
      </c>
      <c r="Y35" s="11">
        <f t="shared" si="12"/>
        <v>0</v>
      </c>
      <c r="Z35" s="11">
        <f t="shared" si="12"/>
        <v>0</v>
      </c>
      <c r="AA35" s="11">
        <f t="shared" si="12"/>
        <v>0</v>
      </c>
      <c r="AB35" s="11">
        <f t="shared" si="12"/>
        <v>0</v>
      </c>
      <c r="AC35" s="11">
        <f t="shared" si="12"/>
        <v>0</v>
      </c>
      <c r="AD35" s="11">
        <f t="shared" si="12"/>
        <v>0</v>
      </c>
      <c r="AE35" s="11">
        <f t="shared" si="12"/>
        <v>0</v>
      </c>
      <c r="AF35" s="11">
        <f t="shared" si="12"/>
        <v>0</v>
      </c>
      <c r="AG35" s="11">
        <f t="shared" si="12"/>
        <v>382369.35600000003</v>
      </c>
      <c r="AH35" s="11">
        <f>AH93+AH232+AH281+AH36+AH209+AH82+AH75</f>
        <v>405931.31397000002</v>
      </c>
      <c r="AI35" s="129">
        <f t="shared" si="2"/>
        <v>0.94604593722972041</v>
      </c>
    </row>
    <row r="36" spans="2:35" ht="15.75" customHeight="1" x14ac:dyDescent="0.25">
      <c r="B36" s="99"/>
      <c r="C36" s="59" t="s">
        <v>418</v>
      </c>
      <c r="D36" s="59"/>
      <c r="E36" s="59"/>
      <c r="F36" s="98" t="s">
        <v>419</v>
      </c>
      <c r="G36" s="32">
        <f>G37</f>
        <v>575.33000000000004</v>
      </c>
      <c r="H36" s="32">
        <f t="shared" ref="H36:AG36" si="13">H37</f>
        <v>0</v>
      </c>
      <c r="I36" s="32">
        <f t="shared" si="13"/>
        <v>0</v>
      </c>
      <c r="J36" s="32">
        <f t="shared" si="13"/>
        <v>0</v>
      </c>
      <c r="K36" s="32">
        <f t="shared" si="13"/>
        <v>0</v>
      </c>
      <c r="L36" s="32">
        <f t="shared" si="13"/>
        <v>0</v>
      </c>
      <c r="M36" s="32">
        <f t="shared" si="13"/>
        <v>0</v>
      </c>
      <c r="N36" s="32">
        <f t="shared" si="13"/>
        <v>0</v>
      </c>
      <c r="O36" s="32">
        <f t="shared" si="13"/>
        <v>0</v>
      </c>
      <c r="P36" s="32">
        <f t="shared" si="13"/>
        <v>0</v>
      </c>
      <c r="Q36" s="32">
        <f t="shared" si="13"/>
        <v>0</v>
      </c>
      <c r="R36" s="32">
        <f t="shared" si="13"/>
        <v>0</v>
      </c>
      <c r="S36" s="32">
        <f t="shared" si="13"/>
        <v>0</v>
      </c>
      <c r="T36" s="32">
        <f t="shared" si="13"/>
        <v>0</v>
      </c>
      <c r="U36" s="32">
        <f t="shared" si="13"/>
        <v>0</v>
      </c>
      <c r="V36" s="32">
        <f t="shared" si="13"/>
        <v>0</v>
      </c>
      <c r="W36" s="32">
        <f t="shared" si="13"/>
        <v>0</v>
      </c>
      <c r="X36" s="32">
        <f t="shared" si="13"/>
        <v>0</v>
      </c>
      <c r="Y36" s="32">
        <f t="shared" si="13"/>
        <v>0</v>
      </c>
      <c r="Z36" s="32">
        <f t="shared" si="13"/>
        <v>0</v>
      </c>
      <c r="AA36" s="32">
        <f t="shared" si="13"/>
        <v>0</v>
      </c>
      <c r="AB36" s="32">
        <f t="shared" si="13"/>
        <v>0</v>
      </c>
      <c r="AC36" s="32">
        <f t="shared" si="13"/>
        <v>0</v>
      </c>
      <c r="AD36" s="32">
        <f t="shared" si="13"/>
        <v>0</v>
      </c>
      <c r="AE36" s="32">
        <f t="shared" si="13"/>
        <v>0</v>
      </c>
      <c r="AF36" s="32">
        <f t="shared" si="13"/>
        <v>0</v>
      </c>
      <c r="AG36" s="32">
        <f t="shared" si="13"/>
        <v>540.62</v>
      </c>
      <c r="AH36" s="32">
        <f>AH37</f>
        <v>953.32999999999993</v>
      </c>
      <c r="AI36" s="128">
        <f t="shared" si="2"/>
        <v>0.93966940712286851</v>
      </c>
    </row>
    <row r="37" spans="2:35" ht="18.75" customHeight="1" x14ac:dyDescent="0.25">
      <c r="B37" s="99"/>
      <c r="C37" s="55" t="s">
        <v>422</v>
      </c>
      <c r="D37" s="55"/>
      <c r="E37" s="55"/>
      <c r="F37" s="43" t="s">
        <v>423</v>
      </c>
      <c r="G37" s="32">
        <f>G38+G48</f>
        <v>575.33000000000004</v>
      </c>
      <c r="H37" s="32">
        <f t="shared" ref="H37:AG37" si="14">H38+H48</f>
        <v>0</v>
      </c>
      <c r="I37" s="32">
        <f t="shared" si="14"/>
        <v>0</v>
      </c>
      <c r="J37" s="32">
        <f t="shared" si="14"/>
        <v>0</v>
      </c>
      <c r="K37" s="32">
        <f t="shared" si="14"/>
        <v>0</v>
      </c>
      <c r="L37" s="32">
        <f t="shared" si="14"/>
        <v>0</v>
      </c>
      <c r="M37" s="32">
        <f t="shared" si="14"/>
        <v>0</v>
      </c>
      <c r="N37" s="32">
        <f t="shared" si="14"/>
        <v>0</v>
      </c>
      <c r="O37" s="32">
        <f t="shared" si="14"/>
        <v>0</v>
      </c>
      <c r="P37" s="32">
        <f t="shared" si="14"/>
        <v>0</v>
      </c>
      <c r="Q37" s="32">
        <f t="shared" si="14"/>
        <v>0</v>
      </c>
      <c r="R37" s="32">
        <f t="shared" si="14"/>
        <v>0</v>
      </c>
      <c r="S37" s="32">
        <f t="shared" si="14"/>
        <v>0</v>
      </c>
      <c r="T37" s="32">
        <f t="shared" si="14"/>
        <v>0</v>
      </c>
      <c r="U37" s="32">
        <f t="shared" si="14"/>
        <v>0</v>
      </c>
      <c r="V37" s="32">
        <f t="shared" si="14"/>
        <v>0</v>
      </c>
      <c r="W37" s="32">
        <f t="shared" si="14"/>
        <v>0</v>
      </c>
      <c r="X37" s="32">
        <f t="shared" si="14"/>
        <v>0</v>
      </c>
      <c r="Y37" s="32">
        <f t="shared" si="14"/>
        <v>0</v>
      </c>
      <c r="Z37" s="32">
        <f t="shared" si="14"/>
        <v>0</v>
      </c>
      <c r="AA37" s="32">
        <f t="shared" si="14"/>
        <v>0</v>
      </c>
      <c r="AB37" s="32">
        <f t="shared" si="14"/>
        <v>0</v>
      </c>
      <c r="AC37" s="32">
        <f t="shared" si="14"/>
        <v>0</v>
      </c>
      <c r="AD37" s="32">
        <f t="shared" si="14"/>
        <v>0</v>
      </c>
      <c r="AE37" s="32">
        <f t="shared" si="14"/>
        <v>0</v>
      </c>
      <c r="AF37" s="32">
        <f t="shared" si="14"/>
        <v>0</v>
      </c>
      <c r="AG37" s="32">
        <f t="shared" si="14"/>
        <v>540.62</v>
      </c>
      <c r="AH37" s="32">
        <f>AH38+AH48</f>
        <v>953.32999999999993</v>
      </c>
      <c r="AI37" s="128">
        <f t="shared" si="2"/>
        <v>0.93966940712286851</v>
      </c>
    </row>
    <row r="38" spans="2:35" ht="48.75" customHeight="1" x14ac:dyDescent="0.25">
      <c r="B38" s="99"/>
      <c r="C38" s="94"/>
      <c r="D38" s="27" t="s">
        <v>111</v>
      </c>
      <c r="E38" s="50"/>
      <c r="F38" s="50" t="s">
        <v>426</v>
      </c>
      <c r="G38" s="32">
        <f>G39</f>
        <v>271</v>
      </c>
      <c r="H38" s="32">
        <f t="shared" ref="H38:AG38" si="15">H39</f>
        <v>0</v>
      </c>
      <c r="I38" s="32">
        <f t="shared" si="15"/>
        <v>0</v>
      </c>
      <c r="J38" s="32">
        <f t="shared" si="15"/>
        <v>0</v>
      </c>
      <c r="K38" s="32">
        <f t="shared" si="15"/>
        <v>0</v>
      </c>
      <c r="L38" s="32">
        <f t="shared" si="15"/>
        <v>0</v>
      </c>
      <c r="M38" s="32">
        <f t="shared" si="15"/>
        <v>0</v>
      </c>
      <c r="N38" s="32">
        <f t="shared" si="15"/>
        <v>0</v>
      </c>
      <c r="O38" s="32">
        <f t="shared" si="15"/>
        <v>0</v>
      </c>
      <c r="P38" s="32">
        <f t="shared" si="15"/>
        <v>0</v>
      </c>
      <c r="Q38" s="32">
        <f t="shared" si="15"/>
        <v>0</v>
      </c>
      <c r="R38" s="32">
        <f t="shared" si="15"/>
        <v>0</v>
      </c>
      <c r="S38" s="32">
        <f t="shared" si="15"/>
        <v>0</v>
      </c>
      <c r="T38" s="32">
        <f t="shared" si="15"/>
        <v>0</v>
      </c>
      <c r="U38" s="32">
        <f t="shared" si="15"/>
        <v>0</v>
      </c>
      <c r="V38" s="32">
        <f t="shared" si="15"/>
        <v>0</v>
      </c>
      <c r="W38" s="32">
        <f t="shared" si="15"/>
        <v>0</v>
      </c>
      <c r="X38" s="32">
        <f t="shared" si="15"/>
        <v>0</v>
      </c>
      <c r="Y38" s="32">
        <f t="shared" si="15"/>
        <v>0</v>
      </c>
      <c r="Z38" s="32">
        <f t="shared" si="15"/>
        <v>0</v>
      </c>
      <c r="AA38" s="32">
        <f t="shared" si="15"/>
        <v>0</v>
      </c>
      <c r="AB38" s="32">
        <f t="shared" si="15"/>
        <v>0</v>
      </c>
      <c r="AC38" s="32">
        <f t="shared" si="15"/>
        <v>0</v>
      </c>
      <c r="AD38" s="32">
        <f t="shared" si="15"/>
        <v>0</v>
      </c>
      <c r="AE38" s="32">
        <f t="shared" si="15"/>
        <v>0</v>
      </c>
      <c r="AF38" s="32">
        <f t="shared" si="15"/>
        <v>0</v>
      </c>
      <c r="AG38" s="32">
        <f t="shared" si="15"/>
        <v>242.82</v>
      </c>
      <c r="AH38" s="32">
        <f>AH39</f>
        <v>352</v>
      </c>
      <c r="AI38" s="128">
        <f t="shared" si="2"/>
        <v>0.8960147601476014</v>
      </c>
    </row>
    <row r="39" spans="2:35" ht="49.5" customHeight="1" x14ac:dyDescent="0.25">
      <c r="B39" s="99"/>
      <c r="C39" s="94"/>
      <c r="D39" s="27" t="s">
        <v>113</v>
      </c>
      <c r="E39" s="50"/>
      <c r="F39" s="40" t="s">
        <v>114</v>
      </c>
      <c r="G39" s="8">
        <f>G40+G43</f>
        <v>271</v>
      </c>
      <c r="H39" s="8">
        <f t="shared" ref="H39:AG39" si="16">H40+H43</f>
        <v>0</v>
      </c>
      <c r="I39" s="8">
        <f t="shared" si="16"/>
        <v>0</v>
      </c>
      <c r="J39" s="8">
        <f t="shared" si="16"/>
        <v>0</v>
      </c>
      <c r="K39" s="8">
        <f t="shared" si="16"/>
        <v>0</v>
      </c>
      <c r="L39" s="8">
        <f t="shared" si="16"/>
        <v>0</v>
      </c>
      <c r="M39" s="8">
        <f t="shared" si="16"/>
        <v>0</v>
      </c>
      <c r="N39" s="8">
        <f t="shared" si="16"/>
        <v>0</v>
      </c>
      <c r="O39" s="8">
        <f t="shared" si="16"/>
        <v>0</v>
      </c>
      <c r="P39" s="8">
        <f t="shared" si="16"/>
        <v>0</v>
      </c>
      <c r="Q39" s="8">
        <f t="shared" si="16"/>
        <v>0</v>
      </c>
      <c r="R39" s="8">
        <f t="shared" si="16"/>
        <v>0</v>
      </c>
      <c r="S39" s="8">
        <f t="shared" si="16"/>
        <v>0</v>
      </c>
      <c r="T39" s="8">
        <f t="shared" si="16"/>
        <v>0</v>
      </c>
      <c r="U39" s="8">
        <f t="shared" si="16"/>
        <v>0</v>
      </c>
      <c r="V39" s="8">
        <f t="shared" si="16"/>
        <v>0</v>
      </c>
      <c r="W39" s="8">
        <f t="shared" si="16"/>
        <v>0</v>
      </c>
      <c r="X39" s="8">
        <f t="shared" si="16"/>
        <v>0</v>
      </c>
      <c r="Y39" s="8">
        <f t="shared" si="16"/>
        <v>0</v>
      </c>
      <c r="Z39" s="8">
        <f t="shared" si="16"/>
        <v>0</v>
      </c>
      <c r="AA39" s="8">
        <f t="shared" si="16"/>
        <v>0</v>
      </c>
      <c r="AB39" s="8">
        <f t="shared" si="16"/>
        <v>0</v>
      </c>
      <c r="AC39" s="8">
        <f t="shared" si="16"/>
        <v>0</v>
      </c>
      <c r="AD39" s="8">
        <f t="shared" si="16"/>
        <v>0</v>
      </c>
      <c r="AE39" s="8">
        <f t="shared" si="16"/>
        <v>0</v>
      </c>
      <c r="AF39" s="8">
        <f t="shared" si="16"/>
        <v>0</v>
      </c>
      <c r="AG39" s="8">
        <f t="shared" si="16"/>
        <v>242.82</v>
      </c>
      <c r="AH39" s="8">
        <f>AH40+AH43</f>
        <v>352</v>
      </c>
      <c r="AI39" s="128">
        <f t="shared" si="2"/>
        <v>0.8960147601476014</v>
      </c>
    </row>
    <row r="40" spans="2:35" ht="55.9" customHeight="1" x14ac:dyDescent="0.25">
      <c r="B40" s="99"/>
      <c r="C40" s="94"/>
      <c r="D40" s="27" t="s">
        <v>115</v>
      </c>
      <c r="E40" s="28"/>
      <c r="F40" s="28" t="s">
        <v>116</v>
      </c>
      <c r="G40" s="8">
        <f>G41</f>
        <v>66</v>
      </c>
      <c r="H40" s="8">
        <f t="shared" ref="H40:AG41" si="17">H41</f>
        <v>0</v>
      </c>
      <c r="I40" s="8">
        <f t="shared" si="17"/>
        <v>0</v>
      </c>
      <c r="J40" s="8">
        <f t="shared" si="17"/>
        <v>0</v>
      </c>
      <c r="K40" s="8">
        <f t="shared" si="17"/>
        <v>0</v>
      </c>
      <c r="L40" s="8">
        <f t="shared" si="17"/>
        <v>0</v>
      </c>
      <c r="M40" s="8">
        <f t="shared" si="17"/>
        <v>0</v>
      </c>
      <c r="N40" s="8">
        <f t="shared" si="17"/>
        <v>0</v>
      </c>
      <c r="O40" s="8">
        <f t="shared" si="17"/>
        <v>0</v>
      </c>
      <c r="P40" s="8">
        <f t="shared" si="17"/>
        <v>0</v>
      </c>
      <c r="Q40" s="8">
        <f t="shared" si="17"/>
        <v>0</v>
      </c>
      <c r="R40" s="8">
        <f t="shared" si="17"/>
        <v>0</v>
      </c>
      <c r="S40" s="8">
        <f t="shared" si="17"/>
        <v>0</v>
      </c>
      <c r="T40" s="8">
        <f t="shared" si="17"/>
        <v>0</v>
      </c>
      <c r="U40" s="8">
        <f t="shared" si="17"/>
        <v>0</v>
      </c>
      <c r="V40" s="8">
        <f t="shared" si="17"/>
        <v>0</v>
      </c>
      <c r="W40" s="8">
        <f t="shared" si="17"/>
        <v>0</v>
      </c>
      <c r="X40" s="8">
        <f t="shared" si="17"/>
        <v>0</v>
      </c>
      <c r="Y40" s="8">
        <f t="shared" si="17"/>
        <v>0</v>
      </c>
      <c r="Z40" s="8">
        <f t="shared" si="17"/>
        <v>0</v>
      </c>
      <c r="AA40" s="8">
        <f t="shared" si="17"/>
        <v>0</v>
      </c>
      <c r="AB40" s="8">
        <f t="shared" si="17"/>
        <v>0</v>
      </c>
      <c r="AC40" s="8">
        <f t="shared" si="17"/>
        <v>0</v>
      </c>
      <c r="AD40" s="8">
        <f t="shared" si="17"/>
        <v>0</v>
      </c>
      <c r="AE40" s="8">
        <f t="shared" si="17"/>
        <v>0</v>
      </c>
      <c r="AF40" s="8">
        <f t="shared" si="17"/>
        <v>0</v>
      </c>
      <c r="AG40" s="8">
        <f t="shared" si="17"/>
        <v>66</v>
      </c>
      <c r="AH40" s="8">
        <f>AH41</f>
        <v>93</v>
      </c>
      <c r="AI40" s="128">
        <f t="shared" si="2"/>
        <v>1</v>
      </c>
    </row>
    <row r="41" spans="2:35" ht="30" customHeight="1" x14ac:dyDescent="0.25">
      <c r="B41" s="99"/>
      <c r="C41" s="94"/>
      <c r="D41" s="27" t="s">
        <v>117</v>
      </c>
      <c r="E41" s="39"/>
      <c r="F41" s="39" t="s">
        <v>118</v>
      </c>
      <c r="G41" s="8">
        <f>G42</f>
        <v>66</v>
      </c>
      <c r="H41" s="8">
        <f t="shared" si="17"/>
        <v>0</v>
      </c>
      <c r="I41" s="8">
        <f t="shared" si="17"/>
        <v>0</v>
      </c>
      <c r="J41" s="8">
        <f t="shared" si="17"/>
        <v>0</v>
      </c>
      <c r="K41" s="8">
        <f t="shared" si="17"/>
        <v>0</v>
      </c>
      <c r="L41" s="8">
        <f t="shared" si="17"/>
        <v>0</v>
      </c>
      <c r="M41" s="8">
        <f t="shared" si="17"/>
        <v>0</v>
      </c>
      <c r="N41" s="8">
        <f t="shared" si="17"/>
        <v>0</v>
      </c>
      <c r="O41" s="8">
        <f t="shared" si="17"/>
        <v>0</v>
      </c>
      <c r="P41" s="8">
        <f t="shared" si="17"/>
        <v>0</v>
      </c>
      <c r="Q41" s="8">
        <f t="shared" si="17"/>
        <v>0</v>
      </c>
      <c r="R41" s="8">
        <f t="shared" si="17"/>
        <v>0</v>
      </c>
      <c r="S41" s="8">
        <f t="shared" si="17"/>
        <v>0</v>
      </c>
      <c r="T41" s="8">
        <f t="shared" si="17"/>
        <v>0</v>
      </c>
      <c r="U41" s="8">
        <f t="shared" si="17"/>
        <v>0</v>
      </c>
      <c r="V41" s="8">
        <f t="shared" si="17"/>
        <v>0</v>
      </c>
      <c r="W41" s="8">
        <f t="shared" si="17"/>
        <v>0</v>
      </c>
      <c r="X41" s="8">
        <f t="shared" si="17"/>
        <v>0</v>
      </c>
      <c r="Y41" s="8">
        <f t="shared" si="17"/>
        <v>0</v>
      </c>
      <c r="Z41" s="8">
        <f t="shared" si="17"/>
        <v>0</v>
      </c>
      <c r="AA41" s="8">
        <f t="shared" si="17"/>
        <v>0</v>
      </c>
      <c r="AB41" s="8">
        <f t="shared" si="17"/>
        <v>0</v>
      </c>
      <c r="AC41" s="8">
        <f t="shared" si="17"/>
        <v>0</v>
      </c>
      <c r="AD41" s="8">
        <f t="shared" si="17"/>
        <v>0</v>
      </c>
      <c r="AE41" s="8">
        <f t="shared" si="17"/>
        <v>0</v>
      </c>
      <c r="AF41" s="8">
        <f t="shared" si="17"/>
        <v>0</v>
      </c>
      <c r="AG41" s="8">
        <f t="shared" si="17"/>
        <v>66</v>
      </c>
      <c r="AH41" s="8">
        <f>AH42</f>
        <v>93</v>
      </c>
      <c r="AI41" s="128">
        <f t="shared" si="2"/>
        <v>1</v>
      </c>
    </row>
    <row r="42" spans="2:35" ht="46.5" customHeight="1" x14ac:dyDescent="0.25">
      <c r="B42" s="99"/>
      <c r="C42" s="94"/>
      <c r="D42" s="51"/>
      <c r="E42" s="37" t="s">
        <v>13</v>
      </c>
      <c r="F42" s="48" t="s">
        <v>14</v>
      </c>
      <c r="G42" s="8">
        <v>66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>
        <v>66</v>
      </c>
      <c r="AH42" s="8">
        <v>93</v>
      </c>
      <c r="AI42" s="128">
        <f t="shared" si="2"/>
        <v>1</v>
      </c>
    </row>
    <row r="43" spans="2:35" ht="53.25" customHeight="1" x14ac:dyDescent="0.25">
      <c r="B43" s="99"/>
      <c r="C43" s="94"/>
      <c r="D43" s="27" t="s">
        <v>119</v>
      </c>
      <c r="E43" s="28"/>
      <c r="F43" s="28" t="s">
        <v>120</v>
      </c>
      <c r="G43" s="8">
        <f>G44+G46</f>
        <v>205</v>
      </c>
      <c r="H43" s="8">
        <f t="shared" ref="H43:AG43" si="18">H44+H46</f>
        <v>0</v>
      </c>
      <c r="I43" s="8">
        <f t="shared" si="18"/>
        <v>0</v>
      </c>
      <c r="J43" s="8">
        <f t="shared" si="18"/>
        <v>0</v>
      </c>
      <c r="K43" s="8">
        <f t="shared" si="18"/>
        <v>0</v>
      </c>
      <c r="L43" s="8">
        <f t="shared" si="18"/>
        <v>0</v>
      </c>
      <c r="M43" s="8">
        <f t="shared" si="18"/>
        <v>0</v>
      </c>
      <c r="N43" s="8">
        <f t="shared" si="18"/>
        <v>0</v>
      </c>
      <c r="O43" s="8">
        <f t="shared" si="18"/>
        <v>0</v>
      </c>
      <c r="P43" s="8">
        <f t="shared" si="18"/>
        <v>0</v>
      </c>
      <c r="Q43" s="8">
        <f t="shared" si="18"/>
        <v>0</v>
      </c>
      <c r="R43" s="8">
        <f t="shared" si="18"/>
        <v>0</v>
      </c>
      <c r="S43" s="8">
        <f t="shared" si="18"/>
        <v>0</v>
      </c>
      <c r="T43" s="8">
        <f t="shared" si="18"/>
        <v>0</v>
      </c>
      <c r="U43" s="8">
        <f t="shared" si="18"/>
        <v>0</v>
      </c>
      <c r="V43" s="8">
        <f t="shared" si="18"/>
        <v>0</v>
      </c>
      <c r="W43" s="8">
        <f t="shared" si="18"/>
        <v>0</v>
      </c>
      <c r="X43" s="8">
        <f t="shared" si="18"/>
        <v>0</v>
      </c>
      <c r="Y43" s="8">
        <f t="shared" si="18"/>
        <v>0</v>
      </c>
      <c r="Z43" s="8">
        <f t="shared" si="18"/>
        <v>0</v>
      </c>
      <c r="AA43" s="8">
        <f t="shared" si="18"/>
        <v>0</v>
      </c>
      <c r="AB43" s="8">
        <f t="shared" si="18"/>
        <v>0</v>
      </c>
      <c r="AC43" s="8">
        <f t="shared" si="18"/>
        <v>0</v>
      </c>
      <c r="AD43" s="8">
        <f t="shared" si="18"/>
        <v>0</v>
      </c>
      <c r="AE43" s="8">
        <f t="shared" si="18"/>
        <v>0</v>
      </c>
      <c r="AF43" s="8">
        <f t="shared" si="18"/>
        <v>0</v>
      </c>
      <c r="AG43" s="8">
        <f t="shared" si="18"/>
        <v>176.82</v>
      </c>
      <c r="AH43" s="8">
        <f>AH44+AH46</f>
        <v>259</v>
      </c>
      <c r="AI43" s="128">
        <f t="shared" si="2"/>
        <v>0.86253658536585365</v>
      </c>
    </row>
    <row r="44" spans="2:35" ht="32.25" customHeight="1" x14ac:dyDescent="0.25">
      <c r="B44" s="99"/>
      <c r="C44" s="94"/>
      <c r="D44" s="27" t="s">
        <v>121</v>
      </c>
      <c r="E44" s="39"/>
      <c r="F44" s="39" t="s">
        <v>122</v>
      </c>
      <c r="G44" s="8">
        <f>G45</f>
        <v>175</v>
      </c>
      <c r="H44" s="8">
        <f t="shared" ref="H44:AG44" si="19">H45</f>
        <v>0</v>
      </c>
      <c r="I44" s="8">
        <f t="shared" si="19"/>
        <v>0</v>
      </c>
      <c r="J44" s="8">
        <f t="shared" si="19"/>
        <v>0</v>
      </c>
      <c r="K44" s="8">
        <f t="shared" si="19"/>
        <v>0</v>
      </c>
      <c r="L44" s="8">
        <f t="shared" si="19"/>
        <v>0</v>
      </c>
      <c r="M44" s="8">
        <f t="shared" si="19"/>
        <v>0</v>
      </c>
      <c r="N44" s="8">
        <f t="shared" si="19"/>
        <v>0</v>
      </c>
      <c r="O44" s="8">
        <f t="shared" si="19"/>
        <v>0</v>
      </c>
      <c r="P44" s="8">
        <f t="shared" si="19"/>
        <v>0</v>
      </c>
      <c r="Q44" s="8">
        <f t="shared" si="19"/>
        <v>0</v>
      </c>
      <c r="R44" s="8">
        <f t="shared" si="19"/>
        <v>0</v>
      </c>
      <c r="S44" s="8">
        <f t="shared" si="19"/>
        <v>0</v>
      </c>
      <c r="T44" s="8">
        <f t="shared" si="19"/>
        <v>0</v>
      </c>
      <c r="U44" s="8">
        <f t="shared" si="19"/>
        <v>0</v>
      </c>
      <c r="V44" s="8">
        <f t="shared" si="19"/>
        <v>0</v>
      </c>
      <c r="W44" s="8">
        <f t="shared" si="19"/>
        <v>0</v>
      </c>
      <c r="X44" s="8">
        <f t="shared" si="19"/>
        <v>0</v>
      </c>
      <c r="Y44" s="8">
        <f t="shared" si="19"/>
        <v>0</v>
      </c>
      <c r="Z44" s="8">
        <f t="shared" si="19"/>
        <v>0</v>
      </c>
      <c r="AA44" s="8">
        <f t="shared" si="19"/>
        <v>0</v>
      </c>
      <c r="AB44" s="8">
        <f t="shared" si="19"/>
        <v>0</v>
      </c>
      <c r="AC44" s="8">
        <f t="shared" si="19"/>
        <v>0</v>
      </c>
      <c r="AD44" s="8">
        <f t="shared" si="19"/>
        <v>0</v>
      </c>
      <c r="AE44" s="8">
        <f t="shared" si="19"/>
        <v>0</v>
      </c>
      <c r="AF44" s="8">
        <f t="shared" si="19"/>
        <v>0</v>
      </c>
      <c r="AG44" s="8">
        <f t="shared" si="19"/>
        <v>169.62</v>
      </c>
      <c r="AH44" s="8">
        <f>AH45</f>
        <v>202</v>
      </c>
      <c r="AI44" s="128">
        <f t="shared" si="2"/>
        <v>0.96925714285714293</v>
      </c>
    </row>
    <row r="45" spans="2:35" ht="49.5" customHeight="1" x14ac:dyDescent="0.25">
      <c r="B45" s="99"/>
      <c r="C45" s="94"/>
      <c r="D45" s="51"/>
      <c r="E45" s="37" t="s">
        <v>13</v>
      </c>
      <c r="F45" s="48" t="s">
        <v>14</v>
      </c>
      <c r="G45" s="8">
        <v>175</v>
      </c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>
        <v>169.62</v>
      </c>
      <c r="AH45" s="8">
        <v>202</v>
      </c>
      <c r="AI45" s="128">
        <f t="shared" si="2"/>
        <v>0.96925714285714293</v>
      </c>
    </row>
    <row r="46" spans="2:35" ht="63" customHeight="1" x14ac:dyDescent="0.25">
      <c r="B46" s="99"/>
      <c r="C46" s="94"/>
      <c r="D46" s="27" t="s">
        <v>123</v>
      </c>
      <c r="E46" s="39"/>
      <c r="F46" s="39" t="s">
        <v>124</v>
      </c>
      <c r="G46" s="8">
        <f>G47</f>
        <v>30</v>
      </c>
      <c r="H46" s="8">
        <f t="shared" ref="H46:AG46" si="20">H47</f>
        <v>0</v>
      </c>
      <c r="I46" s="8">
        <f t="shared" si="20"/>
        <v>0</v>
      </c>
      <c r="J46" s="8">
        <f t="shared" si="20"/>
        <v>0</v>
      </c>
      <c r="K46" s="8">
        <f t="shared" si="20"/>
        <v>0</v>
      </c>
      <c r="L46" s="8">
        <f t="shared" si="20"/>
        <v>0</v>
      </c>
      <c r="M46" s="8">
        <f t="shared" si="20"/>
        <v>0</v>
      </c>
      <c r="N46" s="8">
        <f t="shared" si="20"/>
        <v>0</v>
      </c>
      <c r="O46" s="8">
        <f t="shared" si="20"/>
        <v>0</v>
      </c>
      <c r="P46" s="8">
        <f t="shared" si="20"/>
        <v>0</v>
      </c>
      <c r="Q46" s="8">
        <f t="shared" si="20"/>
        <v>0</v>
      </c>
      <c r="R46" s="8">
        <f t="shared" si="20"/>
        <v>0</v>
      </c>
      <c r="S46" s="8">
        <f t="shared" si="20"/>
        <v>0</v>
      </c>
      <c r="T46" s="8">
        <f t="shared" si="20"/>
        <v>0</v>
      </c>
      <c r="U46" s="8">
        <f t="shared" si="20"/>
        <v>0</v>
      </c>
      <c r="V46" s="8">
        <f t="shared" si="20"/>
        <v>0</v>
      </c>
      <c r="W46" s="8">
        <f t="shared" si="20"/>
        <v>0</v>
      </c>
      <c r="X46" s="8">
        <f t="shared" si="20"/>
        <v>0</v>
      </c>
      <c r="Y46" s="8">
        <f t="shared" si="20"/>
        <v>0</v>
      </c>
      <c r="Z46" s="8">
        <f t="shared" si="20"/>
        <v>0</v>
      </c>
      <c r="AA46" s="8">
        <f t="shared" si="20"/>
        <v>0</v>
      </c>
      <c r="AB46" s="8">
        <f t="shared" si="20"/>
        <v>0</v>
      </c>
      <c r="AC46" s="8">
        <f t="shared" si="20"/>
        <v>0</v>
      </c>
      <c r="AD46" s="8">
        <f t="shared" si="20"/>
        <v>0</v>
      </c>
      <c r="AE46" s="8">
        <f t="shared" si="20"/>
        <v>0</v>
      </c>
      <c r="AF46" s="8">
        <f t="shared" si="20"/>
        <v>0</v>
      </c>
      <c r="AG46" s="8">
        <f t="shared" si="20"/>
        <v>7.2</v>
      </c>
      <c r="AH46" s="8">
        <f>AH47</f>
        <v>57</v>
      </c>
      <c r="AI46" s="128">
        <f t="shared" si="2"/>
        <v>0.24000000000000002</v>
      </c>
    </row>
    <row r="47" spans="2:35" ht="46.5" customHeight="1" x14ac:dyDescent="0.25">
      <c r="B47" s="99"/>
      <c r="C47" s="94"/>
      <c r="D47" s="51"/>
      <c r="E47" s="37" t="s">
        <v>13</v>
      </c>
      <c r="F47" s="48" t="s">
        <v>14</v>
      </c>
      <c r="G47" s="8">
        <v>30</v>
      </c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>
        <v>7.2</v>
      </c>
      <c r="AH47" s="8">
        <v>57</v>
      </c>
      <c r="AI47" s="128">
        <f t="shared" si="2"/>
        <v>0.24000000000000002</v>
      </c>
    </row>
    <row r="48" spans="2:35" ht="33" customHeight="1" x14ac:dyDescent="0.25">
      <c r="B48" s="99"/>
      <c r="C48" s="94"/>
      <c r="D48" s="27" t="s">
        <v>276</v>
      </c>
      <c r="E48" s="46"/>
      <c r="F48" s="46" t="s">
        <v>277</v>
      </c>
      <c r="G48" s="8">
        <f>G49</f>
        <v>304.33000000000004</v>
      </c>
      <c r="H48" s="8">
        <f t="shared" ref="H48:AG48" si="21">H49</f>
        <v>0</v>
      </c>
      <c r="I48" s="8">
        <f t="shared" si="21"/>
        <v>0</v>
      </c>
      <c r="J48" s="8">
        <f t="shared" si="21"/>
        <v>0</v>
      </c>
      <c r="K48" s="8">
        <f t="shared" si="21"/>
        <v>0</v>
      </c>
      <c r="L48" s="8">
        <f t="shared" si="21"/>
        <v>0</v>
      </c>
      <c r="M48" s="8">
        <f t="shared" si="21"/>
        <v>0</v>
      </c>
      <c r="N48" s="8">
        <f t="shared" si="21"/>
        <v>0</v>
      </c>
      <c r="O48" s="8">
        <f t="shared" si="21"/>
        <v>0</v>
      </c>
      <c r="P48" s="8">
        <f t="shared" si="21"/>
        <v>0</v>
      </c>
      <c r="Q48" s="8">
        <f t="shared" si="21"/>
        <v>0</v>
      </c>
      <c r="R48" s="8">
        <f t="shared" si="21"/>
        <v>0</v>
      </c>
      <c r="S48" s="8">
        <f t="shared" si="21"/>
        <v>0</v>
      </c>
      <c r="T48" s="8">
        <f t="shared" si="21"/>
        <v>0</v>
      </c>
      <c r="U48" s="8">
        <f t="shared" si="21"/>
        <v>0</v>
      </c>
      <c r="V48" s="8">
        <f t="shared" si="21"/>
        <v>0</v>
      </c>
      <c r="W48" s="8">
        <f t="shared" si="21"/>
        <v>0</v>
      </c>
      <c r="X48" s="8">
        <f t="shared" si="21"/>
        <v>0</v>
      </c>
      <c r="Y48" s="8">
        <f t="shared" si="21"/>
        <v>0</v>
      </c>
      <c r="Z48" s="8">
        <f t="shared" si="21"/>
        <v>0</v>
      </c>
      <c r="AA48" s="8">
        <f t="shared" si="21"/>
        <v>0</v>
      </c>
      <c r="AB48" s="8">
        <f t="shared" si="21"/>
        <v>0</v>
      </c>
      <c r="AC48" s="8">
        <f t="shared" si="21"/>
        <v>0</v>
      </c>
      <c r="AD48" s="8">
        <f t="shared" si="21"/>
        <v>0</v>
      </c>
      <c r="AE48" s="8">
        <f t="shared" si="21"/>
        <v>0</v>
      </c>
      <c r="AF48" s="8">
        <f t="shared" si="21"/>
        <v>0</v>
      </c>
      <c r="AG48" s="8">
        <f t="shared" si="21"/>
        <v>297.8</v>
      </c>
      <c r="AH48" s="8">
        <f>AH49</f>
        <v>601.32999999999993</v>
      </c>
      <c r="AI48" s="128">
        <f t="shared" si="2"/>
        <v>0.97854302894883838</v>
      </c>
    </row>
    <row r="49" spans="2:35" ht="46.5" customHeight="1" x14ac:dyDescent="0.25">
      <c r="B49" s="99"/>
      <c r="C49" s="94"/>
      <c r="D49" s="51" t="s">
        <v>278</v>
      </c>
      <c r="E49" s="28"/>
      <c r="F49" s="28" t="s">
        <v>279</v>
      </c>
      <c r="G49" s="8">
        <f>G50+G61+G64</f>
        <v>304.33000000000004</v>
      </c>
      <c r="H49" s="8">
        <f t="shared" ref="H49:AG49" si="22">H50+H61+H64</f>
        <v>0</v>
      </c>
      <c r="I49" s="8">
        <f t="shared" si="22"/>
        <v>0</v>
      </c>
      <c r="J49" s="8">
        <f t="shared" si="22"/>
        <v>0</v>
      </c>
      <c r="K49" s="8">
        <f t="shared" si="22"/>
        <v>0</v>
      </c>
      <c r="L49" s="8">
        <f t="shared" si="22"/>
        <v>0</v>
      </c>
      <c r="M49" s="8">
        <f t="shared" si="22"/>
        <v>0</v>
      </c>
      <c r="N49" s="8">
        <f t="shared" si="22"/>
        <v>0</v>
      </c>
      <c r="O49" s="8">
        <f t="shared" si="22"/>
        <v>0</v>
      </c>
      <c r="P49" s="8">
        <f t="shared" si="22"/>
        <v>0</v>
      </c>
      <c r="Q49" s="8">
        <f t="shared" si="22"/>
        <v>0</v>
      </c>
      <c r="R49" s="8">
        <f t="shared" si="22"/>
        <v>0</v>
      </c>
      <c r="S49" s="8">
        <f t="shared" si="22"/>
        <v>0</v>
      </c>
      <c r="T49" s="8">
        <f t="shared" si="22"/>
        <v>0</v>
      </c>
      <c r="U49" s="8">
        <f t="shared" si="22"/>
        <v>0</v>
      </c>
      <c r="V49" s="8">
        <f t="shared" si="22"/>
        <v>0</v>
      </c>
      <c r="W49" s="8">
        <f t="shared" si="22"/>
        <v>0</v>
      </c>
      <c r="X49" s="8">
        <f t="shared" si="22"/>
        <v>0</v>
      </c>
      <c r="Y49" s="8">
        <f t="shared" si="22"/>
        <v>0</v>
      </c>
      <c r="Z49" s="8">
        <f t="shared" si="22"/>
        <v>0</v>
      </c>
      <c r="AA49" s="8">
        <f t="shared" si="22"/>
        <v>0</v>
      </c>
      <c r="AB49" s="8">
        <f t="shared" si="22"/>
        <v>0</v>
      </c>
      <c r="AC49" s="8">
        <f t="shared" si="22"/>
        <v>0</v>
      </c>
      <c r="AD49" s="8">
        <f t="shared" si="22"/>
        <v>0</v>
      </c>
      <c r="AE49" s="8">
        <f t="shared" si="22"/>
        <v>0</v>
      </c>
      <c r="AF49" s="8">
        <f t="shared" si="22"/>
        <v>0</v>
      </c>
      <c r="AG49" s="8">
        <f t="shared" si="22"/>
        <v>297.8</v>
      </c>
      <c r="AH49" s="8">
        <f>AH50+AH61+AH64</f>
        <v>601.32999999999993</v>
      </c>
      <c r="AI49" s="128">
        <f t="shared" si="2"/>
        <v>0.97854302894883838</v>
      </c>
    </row>
    <row r="50" spans="2:35" ht="33" customHeight="1" x14ac:dyDescent="0.25">
      <c r="B50" s="99"/>
      <c r="C50" s="94"/>
      <c r="D50" s="51" t="s">
        <v>280</v>
      </c>
      <c r="E50" s="43"/>
      <c r="F50" s="43" t="s">
        <v>281</v>
      </c>
      <c r="G50" s="8">
        <f>G51+G53+G55+G57+G59</f>
        <v>160.33000000000001</v>
      </c>
      <c r="H50" s="8">
        <f t="shared" ref="H50:AG50" si="23">H51+H53+H55+H57+H59</f>
        <v>0</v>
      </c>
      <c r="I50" s="8">
        <f t="shared" si="23"/>
        <v>0</v>
      </c>
      <c r="J50" s="8">
        <f t="shared" si="23"/>
        <v>0</v>
      </c>
      <c r="K50" s="8">
        <f t="shared" si="23"/>
        <v>0</v>
      </c>
      <c r="L50" s="8">
        <f t="shared" si="23"/>
        <v>0</v>
      </c>
      <c r="M50" s="8">
        <f t="shared" si="23"/>
        <v>0</v>
      </c>
      <c r="N50" s="8">
        <f t="shared" si="23"/>
        <v>0</v>
      </c>
      <c r="O50" s="8">
        <f t="shared" si="23"/>
        <v>0</v>
      </c>
      <c r="P50" s="8">
        <f t="shared" si="23"/>
        <v>0</v>
      </c>
      <c r="Q50" s="8">
        <f t="shared" si="23"/>
        <v>0</v>
      </c>
      <c r="R50" s="8">
        <f t="shared" si="23"/>
        <v>0</v>
      </c>
      <c r="S50" s="8">
        <f t="shared" si="23"/>
        <v>0</v>
      </c>
      <c r="T50" s="8">
        <f t="shared" si="23"/>
        <v>0</v>
      </c>
      <c r="U50" s="8">
        <f t="shared" si="23"/>
        <v>0</v>
      </c>
      <c r="V50" s="8">
        <f t="shared" si="23"/>
        <v>0</v>
      </c>
      <c r="W50" s="8">
        <f t="shared" si="23"/>
        <v>0</v>
      </c>
      <c r="X50" s="8">
        <f t="shared" si="23"/>
        <v>0</v>
      </c>
      <c r="Y50" s="8">
        <f t="shared" si="23"/>
        <v>0</v>
      </c>
      <c r="Z50" s="8">
        <f t="shared" si="23"/>
        <v>0</v>
      </c>
      <c r="AA50" s="8">
        <f t="shared" si="23"/>
        <v>0</v>
      </c>
      <c r="AB50" s="8">
        <f t="shared" si="23"/>
        <v>0</v>
      </c>
      <c r="AC50" s="8">
        <f t="shared" si="23"/>
        <v>0</v>
      </c>
      <c r="AD50" s="8">
        <f t="shared" si="23"/>
        <v>0</v>
      </c>
      <c r="AE50" s="8">
        <f t="shared" si="23"/>
        <v>0</v>
      </c>
      <c r="AF50" s="8">
        <f t="shared" si="23"/>
        <v>0</v>
      </c>
      <c r="AG50" s="8">
        <f t="shared" si="23"/>
        <v>155.80000000000001</v>
      </c>
      <c r="AH50" s="8">
        <f>AH51+AH53+AH55+AH57+AH59</f>
        <v>295.33</v>
      </c>
      <c r="AI50" s="128">
        <f t="shared" si="2"/>
        <v>0.97174577434042286</v>
      </c>
    </row>
    <row r="51" spans="2:35" ht="36.6" customHeight="1" x14ac:dyDescent="0.25">
      <c r="B51" s="99"/>
      <c r="C51" s="94"/>
      <c r="D51" s="51" t="s">
        <v>282</v>
      </c>
      <c r="E51" s="43"/>
      <c r="F51" s="43" t="s">
        <v>283</v>
      </c>
      <c r="G51" s="8">
        <f>G52</f>
        <v>67.2</v>
      </c>
      <c r="H51" s="8">
        <f t="shared" ref="H51:AG51" si="24">H52</f>
        <v>0</v>
      </c>
      <c r="I51" s="8">
        <f t="shared" si="24"/>
        <v>0</v>
      </c>
      <c r="J51" s="8">
        <f t="shared" si="24"/>
        <v>0</v>
      </c>
      <c r="K51" s="8">
        <f t="shared" si="24"/>
        <v>0</v>
      </c>
      <c r="L51" s="8">
        <f t="shared" si="24"/>
        <v>0</v>
      </c>
      <c r="M51" s="8">
        <f t="shared" si="24"/>
        <v>0</v>
      </c>
      <c r="N51" s="8">
        <f t="shared" si="24"/>
        <v>0</v>
      </c>
      <c r="O51" s="8">
        <f t="shared" si="24"/>
        <v>0</v>
      </c>
      <c r="P51" s="8">
        <f t="shared" si="24"/>
        <v>0</v>
      </c>
      <c r="Q51" s="8">
        <f t="shared" si="24"/>
        <v>0</v>
      </c>
      <c r="R51" s="8">
        <f t="shared" si="24"/>
        <v>0</v>
      </c>
      <c r="S51" s="8">
        <f t="shared" si="24"/>
        <v>0</v>
      </c>
      <c r="T51" s="8">
        <f t="shared" si="24"/>
        <v>0</v>
      </c>
      <c r="U51" s="8">
        <f t="shared" si="24"/>
        <v>0</v>
      </c>
      <c r="V51" s="8">
        <f t="shared" si="24"/>
        <v>0</v>
      </c>
      <c r="W51" s="8">
        <f t="shared" si="24"/>
        <v>0</v>
      </c>
      <c r="X51" s="8">
        <f t="shared" si="24"/>
        <v>0</v>
      </c>
      <c r="Y51" s="8">
        <f t="shared" si="24"/>
        <v>0</v>
      </c>
      <c r="Z51" s="8">
        <f t="shared" si="24"/>
        <v>0</v>
      </c>
      <c r="AA51" s="8">
        <f t="shared" si="24"/>
        <v>0</v>
      </c>
      <c r="AB51" s="8">
        <f t="shared" si="24"/>
        <v>0</v>
      </c>
      <c r="AC51" s="8">
        <f t="shared" si="24"/>
        <v>0</v>
      </c>
      <c r="AD51" s="8">
        <f t="shared" si="24"/>
        <v>0</v>
      </c>
      <c r="AE51" s="8">
        <f t="shared" si="24"/>
        <v>0</v>
      </c>
      <c r="AF51" s="8">
        <f t="shared" si="24"/>
        <v>0</v>
      </c>
      <c r="AG51" s="8">
        <f t="shared" si="24"/>
        <v>62.8</v>
      </c>
      <c r="AH51" s="8">
        <f>AH52</f>
        <v>94.2</v>
      </c>
      <c r="AI51" s="128">
        <f t="shared" si="2"/>
        <v>0.93452380952380942</v>
      </c>
    </row>
    <row r="52" spans="2:35" ht="46.5" customHeight="1" x14ac:dyDescent="0.25">
      <c r="B52" s="99"/>
      <c r="C52" s="94"/>
      <c r="D52" s="55"/>
      <c r="E52" s="37" t="s">
        <v>13</v>
      </c>
      <c r="F52" s="48" t="s">
        <v>14</v>
      </c>
      <c r="G52" s="8">
        <v>67.2</v>
      </c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>
        <v>62.8</v>
      </c>
      <c r="AH52" s="8">
        <v>94.2</v>
      </c>
      <c r="AI52" s="128">
        <f t="shared" si="2"/>
        <v>0.93452380952380942</v>
      </c>
    </row>
    <row r="53" spans="2:35" ht="35.25" customHeight="1" x14ac:dyDescent="0.25">
      <c r="B53" s="99"/>
      <c r="C53" s="94"/>
      <c r="D53" s="51" t="s">
        <v>284</v>
      </c>
      <c r="E53" s="43"/>
      <c r="F53" s="43" t="s">
        <v>285</v>
      </c>
      <c r="G53" s="8">
        <f>G54</f>
        <v>25</v>
      </c>
      <c r="H53" s="8">
        <f t="shared" ref="H53:AG53" si="25">H54</f>
        <v>0</v>
      </c>
      <c r="I53" s="8">
        <f t="shared" si="25"/>
        <v>0</v>
      </c>
      <c r="J53" s="8">
        <f t="shared" si="25"/>
        <v>0</v>
      </c>
      <c r="K53" s="8">
        <f t="shared" si="25"/>
        <v>0</v>
      </c>
      <c r="L53" s="8">
        <f t="shared" si="25"/>
        <v>0</v>
      </c>
      <c r="M53" s="8">
        <f t="shared" si="25"/>
        <v>0</v>
      </c>
      <c r="N53" s="8">
        <f t="shared" si="25"/>
        <v>0</v>
      </c>
      <c r="O53" s="8">
        <f t="shared" si="25"/>
        <v>0</v>
      </c>
      <c r="P53" s="8">
        <f t="shared" si="25"/>
        <v>0</v>
      </c>
      <c r="Q53" s="8">
        <f t="shared" si="25"/>
        <v>0</v>
      </c>
      <c r="R53" s="8">
        <f t="shared" si="25"/>
        <v>0</v>
      </c>
      <c r="S53" s="8">
        <f t="shared" si="25"/>
        <v>0</v>
      </c>
      <c r="T53" s="8">
        <f t="shared" si="25"/>
        <v>0</v>
      </c>
      <c r="U53" s="8">
        <f t="shared" si="25"/>
        <v>0</v>
      </c>
      <c r="V53" s="8">
        <f t="shared" si="25"/>
        <v>0</v>
      </c>
      <c r="W53" s="8">
        <f t="shared" si="25"/>
        <v>0</v>
      </c>
      <c r="X53" s="8">
        <f t="shared" si="25"/>
        <v>0</v>
      </c>
      <c r="Y53" s="8">
        <f t="shared" si="25"/>
        <v>0</v>
      </c>
      <c r="Z53" s="8">
        <f t="shared" si="25"/>
        <v>0</v>
      </c>
      <c r="AA53" s="8">
        <f t="shared" si="25"/>
        <v>0</v>
      </c>
      <c r="AB53" s="8">
        <f t="shared" si="25"/>
        <v>0</v>
      </c>
      <c r="AC53" s="8">
        <f t="shared" si="25"/>
        <v>0</v>
      </c>
      <c r="AD53" s="8">
        <f t="shared" si="25"/>
        <v>0</v>
      </c>
      <c r="AE53" s="8">
        <f t="shared" si="25"/>
        <v>0</v>
      </c>
      <c r="AF53" s="8">
        <f t="shared" si="25"/>
        <v>0</v>
      </c>
      <c r="AG53" s="8">
        <f t="shared" si="25"/>
        <v>24.87</v>
      </c>
      <c r="AH53" s="8">
        <f>AH54</f>
        <v>52</v>
      </c>
      <c r="AI53" s="128">
        <f t="shared" si="2"/>
        <v>0.99480000000000002</v>
      </c>
    </row>
    <row r="54" spans="2:35" ht="52.5" customHeight="1" x14ac:dyDescent="0.25">
      <c r="B54" s="99"/>
      <c r="C54" s="94"/>
      <c r="D54" s="55"/>
      <c r="E54" s="37" t="s">
        <v>13</v>
      </c>
      <c r="F54" s="48" t="s">
        <v>14</v>
      </c>
      <c r="G54" s="8">
        <v>25</v>
      </c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>
        <v>24.87</v>
      </c>
      <c r="AH54" s="8">
        <v>52</v>
      </c>
      <c r="AI54" s="128">
        <f t="shared" si="2"/>
        <v>0.99480000000000002</v>
      </c>
    </row>
    <row r="55" spans="2:35" ht="61.15" customHeight="1" x14ac:dyDescent="0.25">
      <c r="B55" s="99"/>
      <c r="C55" s="94"/>
      <c r="D55" s="51" t="s">
        <v>286</v>
      </c>
      <c r="E55" s="43"/>
      <c r="F55" s="43" t="s">
        <v>287</v>
      </c>
      <c r="G55" s="8">
        <f>G56</f>
        <v>10</v>
      </c>
      <c r="H55" s="8">
        <f t="shared" ref="H55:AG55" si="26">H56</f>
        <v>0</v>
      </c>
      <c r="I55" s="8">
        <f t="shared" si="26"/>
        <v>0</v>
      </c>
      <c r="J55" s="8">
        <f t="shared" si="26"/>
        <v>0</v>
      </c>
      <c r="K55" s="8">
        <f t="shared" si="26"/>
        <v>0</v>
      </c>
      <c r="L55" s="8">
        <f t="shared" si="26"/>
        <v>0</v>
      </c>
      <c r="M55" s="8">
        <f t="shared" si="26"/>
        <v>0</v>
      </c>
      <c r="N55" s="8">
        <f t="shared" si="26"/>
        <v>0</v>
      </c>
      <c r="O55" s="8">
        <f t="shared" si="26"/>
        <v>0</v>
      </c>
      <c r="P55" s="8">
        <f t="shared" si="26"/>
        <v>0</v>
      </c>
      <c r="Q55" s="8">
        <f t="shared" si="26"/>
        <v>0</v>
      </c>
      <c r="R55" s="8">
        <f t="shared" si="26"/>
        <v>0</v>
      </c>
      <c r="S55" s="8">
        <f t="shared" si="26"/>
        <v>0</v>
      </c>
      <c r="T55" s="8">
        <f t="shared" si="26"/>
        <v>0</v>
      </c>
      <c r="U55" s="8">
        <f t="shared" si="26"/>
        <v>0</v>
      </c>
      <c r="V55" s="8">
        <f t="shared" si="26"/>
        <v>0</v>
      </c>
      <c r="W55" s="8">
        <f t="shared" si="26"/>
        <v>0</v>
      </c>
      <c r="X55" s="8">
        <f t="shared" si="26"/>
        <v>0</v>
      </c>
      <c r="Y55" s="8">
        <f t="shared" si="26"/>
        <v>0</v>
      </c>
      <c r="Z55" s="8">
        <f t="shared" si="26"/>
        <v>0</v>
      </c>
      <c r="AA55" s="8">
        <f t="shared" si="26"/>
        <v>0</v>
      </c>
      <c r="AB55" s="8">
        <f t="shared" si="26"/>
        <v>0</v>
      </c>
      <c r="AC55" s="8">
        <f t="shared" si="26"/>
        <v>0</v>
      </c>
      <c r="AD55" s="8">
        <f t="shared" si="26"/>
        <v>0</v>
      </c>
      <c r="AE55" s="8">
        <f t="shared" si="26"/>
        <v>0</v>
      </c>
      <c r="AF55" s="8">
        <f t="shared" si="26"/>
        <v>0</v>
      </c>
      <c r="AG55" s="8">
        <f t="shared" si="26"/>
        <v>10</v>
      </c>
      <c r="AH55" s="8">
        <f>AH56</f>
        <v>37</v>
      </c>
      <c r="AI55" s="128">
        <f t="shared" si="2"/>
        <v>1</v>
      </c>
    </row>
    <row r="56" spans="2:35" ht="46.5" customHeight="1" x14ac:dyDescent="0.25">
      <c r="B56" s="99"/>
      <c r="C56" s="94"/>
      <c r="D56" s="51"/>
      <c r="E56" s="37" t="s">
        <v>13</v>
      </c>
      <c r="F56" s="48" t="s">
        <v>14</v>
      </c>
      <c r="G56" s="8">
        <v>10</v>
      </c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>
        <v>10</v>
      </c>
      <c r="AH56" s="8">
        <v>37</v>
      </c>
      <c r="AI56" s="128">
        <f t="shared" si="2"/>
        <v>1</v>
      </c>
    </row>
    <row r="57" spans="2:35" ht="63.6" customHeight="1" x14ac:dyDescent="0.25">
      <c r="B57" s="99"/>
      <c r="C57" s="94"/>
      <c r="D57" s="51" t="s">
        <v>288</v>
      </c>
      <c r="E57" s="43"/>
      <c r="F57" s="43" t="s">
        <v>289</v>
      </c>
      <c r="G57" s="8">
        <f>G58</f>
        <v>20</v>
      </c>
      <c r="H57" s="8">
        <f t="shared" ref="H57:AG57" si="27">H58</f>
        <v>0</v>
      </c>
      <c r="I57" s="8">
        <f t="shared" si="27"/>
        <v>0</v>
      </c>
      <c r="J57" s="8">
        <f t="shared" si="27"/>
        <v>0</v>
      </c>
      <c r="K57" s="8">
        <f t="shared" si="27"/>
        <v>0</v>
      </c>
      <c r="L57" s="8">
        <f t="shared" si="27"/>
        <v>0</v>
      </c>
      <c r="M57" s="8">
        <f t="shared" si="27"/>
        <v>0</v>
      </c>
      <c r="N57" s="8">
        <f t="shared" si="27"/>
        <v>0</v>
      </c>
      <c r="O57" s="8">
        <f t="shared" si="27"/>
        <v>0</v>
      </c>
      <c r="P57" s="8">
        <f t="shared" si="27"/>
        <v>0</v>
      </c>
      <c r="Q57" s="8">
        <f t="shared" si="27"/>
        <v>0</v>
      </c>
      <c r="R57" s="8">
        <f t="shared" si="27"/>
        <v>0</v>
      </c>
      <c r="S57" s="8">
        <f t="shared" si="27"/>
        <v>0</v>
      </c>
      <c r="T57" s="8">
        <f t="shared" si="27"/>
        <v>0</v>
      </c>
      <c r="U57" s="8">
        <f t="shared" si="27"/>
        <v>0</v>
      </c>
      <c r="V57" s="8">
        <f t="shared" si="27"/>
        <v>0</v>
      </c>
      <c r="W57" s="8">
        <f t="shared" si="27"/>
        <v>0</v>
      </c>
      <c r="X57" s="8">
        <f t="shared" si="27"/>
        <v>0</v>
      </c>
      <c r="Y57" s="8">
        <f t="shared" si="27"/>
        <v>0</v>
      </c>
      <c r="Z57" s="8">
        <f t="shared" si="27"/>
        <v>0</v>
      </c>
      <c r="AA57" s="8">
        <f t="shared" si="27"/>
        <v>0</v>
      </c>
      <c r="AB57" s="8">
        <f t="shared" si="27"/>
        <v>0</v>
      </c>
      <c r="AC57" s="8">
        <f t="shared" si="27"/>
        <v>0</v>
      </c>
      <c r="AD57" s="8">
        <f t="shared" si="27"/>
        <v>0</v>
      </c>
      <c r="AE57" s="8">
        <f t="shared" si="27"/>
        <v>0</v>
      </c>
      <c r="AF57" s="8">
        <f t="shared" si="27"/>
        <v>0</v>
      </c>
      <c r="AG57" s="8">
        <f t="shared" si="27"/>
        <v>20</v>
      </c>
      <c r="AH57" s="8">
        <f>AH58</f>
        <v>47</v>
      </c>
      <c r="AI57" s="128">
        <f t="shared" si="2"/>
        <v>1</v>
      </c>
    </row>
    <row r="58" spans="2:35" ht="46.5" customHeight="1" x14ac:dyDescent="0.25">
      <c r="B58" s="99"/>
      <c r="C58" s="94"/>
      <c r="D58" s="51"/>
      <c r="E58" s="37" t="s">
        <v>13</v>
      </c>
      <c r="F58" s="48" t="s">
        <v>14</v>
      </c>
      <c r="G58" s="8">
        <v>20</v>
      </c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>
        <v>20</v>
      </c>
      <c r="AH58" s="8">
        <v>47</v>
      </c>
      <c r="AI58" s="128">
        <f t="shared" si="2"/>
        <v>1</v>
      </c>
    </row>
    <row r="59" spans="2:35" ht="22.15" customHeight="1" x14ac:dyDescent="0.25">
      <c r="B59" s="99"/>
      <c r="C59" s="94"/>
      <c r="D59" s="51" t="s">
        <v>290</v>
      </c>
      <c r="E59" s="43"/>
      <c r="F59" s="43" t="s">
        <v>291</v>
      </c>
      <c r="G59" s="8">
        <f>G60</f>
        <v>38.130000000000003</v>
      </c>
      <c r="H59" s="8">
        <f t="shared" ref="H59:AG59" si="28">H60</f>
        <v>0</v>
      </c>
      <c r="I59" s="8">
        <f t="shared" si="28"/>
        <v>0</v>
      </c>
      <c r="J59" s="8">
        <f t="shared" si="28"/>
        <v>0</v>
      </c>
      <c r="K59" s="8">
        <f t="shared" si="28"/>
        <v>0</v>
      </c>
      <c r="L59" s="8">
        <f t="shared" si="28"/>
        <v>0</v>
      </c>
      <c r="M59" s="8">
        <f t="shared" si="28"/>
        <v>0</v>
      </c>
      <c r="N59" s="8">
        <f t="shared" si="28"/>
        <v>0</v>
      </c>
      <c r="O59" s="8">
        <f t="shared" si="28"/>
        <v>0</v>
      </c>
      <c r="P59" s="8">
        <f t="shared" si="28"/>
        <v>0</v>
      </c>
      <c r="Q59" s="8">
        <f t="shared" si="28"/>
        <v>0</v>
      </c>
      <c r="R59" s="8">
        <f t="shared" si="28"/>
        <v>0</v>
      </c>
      <c r="S59" s="8">
        <f t="shared" si="28"/>
        <v>0</v>
      </c>
      <c r="T59" s="8">
        <f t="shared" si="28"/>
        <v>0</v>
      </c>
      <c r="U59" s="8">
        <f t="shared" si="28"/>
        <v>0</v>
      </c>
      <c r="V59" s="8">
        <f t="shared" si="28"/>
        <v>0</v>
      </c>
      <c r="W59" s="8">
        <f t="shared" si="28"/>
        <v>0</v>
      </c>
      <c r="X59" s="8">
        <f t="shared" si="28"/>
        <v>0</v>
      </c>
      <c r="Y59" s="8">
        <f t="shared" si="28"/>
        <v>0</v>
      </c>
      <c r="Z59" s="8">
        <f t="shared" si="28"/>
        <v>0</v>
      </c>
      <c r="AA59" s="8">
        <f t="shared" si="28"/>
        <v>0</v>
      </c>
      <c r="AB59" s="8">
        <f t="shared" si="28"/>
        <v>0</v>
      </c>
      <c r="AC59" s="8">
        <f t="shared" si="28"/>
        <v>0</v>
      </c>
      <c r="AD59" s="8">
        <f t="shared" si="28"/>
        <v>0</v>
      </c>
      <c r="AE59" s="8">
        <f t="shared" si="28"/>
        <v>0</v>
      </c>
      <c r="AF59" s="8">
        <f t="shared" si="28"/>
        <v>0</v>
      </c>
      <c r="AG59" s="8">
        <f t="shared" si="28"/>
        <v>38.130000000000003</v>
      </c>
      <c r="AH59" s="8">
        <f>AH60</f>
        <v>65.13</v>
      </c>
      <c r="AI59" s="128">
        <f t="shared" si="2"/>
        <v>1</v>
      </c>
    </row>
    <row r="60" spans="2:35" ht="46.5" customHeight="1" x14ac:dyDescent="0.25">
      <c r="B60" s="99"/>
      <c r="C60" s="94"/>
      <c r="D60" s="55"/>
      <c r="E60" s="37" t="s">
        <v>13</v>
      </c>
      <c r="F60" s="48" t="s">
        <v>14</v>
      </c>
      <c r="G60" s="8">
        <v>38.130000000000003</v>
      </c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>
        <v>38.130000000000003</v>
      </c>
      <c r="AH60" s="8">
        <v>65.13</v>
      </c>
      <c r="AI60" s="128">
        <f t="shared" si="2"/>
        <v>1</v>
      </c>
    </row>
    <row r="61" spans="2:35" ht="33" customHeight="1" x14ac:dyDescent="0.25">
      <c r="B61" s="99"/>
      <c r="C61" s="94"/>
      <c r="D61" s="51" t="s">
        <v>292</v>
      </c>
      <c r="E61" s="43"/>
      <c r="F61" s="43" t="s">
        <v>293</v>
      </c>
      <c r="G61" s="8">
        <f>G62</f>
        <v>92</v>
      </c>
      <c r="H61" s="8">
        <f t="shared" ref="H61:AG62" si="29">H62</f>
        <v>0</v>
      </c>
      <c r="I61" s="8">
        <f t="shared" si="29"/>
        <v>0</v>
      </c>
      <c r="J61" s="8">
        <f t="shared" si="29"/>
        <v>0</v>
      </c>
      <c r="K61" s="8">
        <f t="shared" si="29"/>
        <v>0</v>
      </c>
      <c r="L61" s="8">
        <f t="shared" si="29"/>
        <v>0</v>
      </c>
      <c r="M61" s="8">
        <f t="shared" si="29"/>
        <v>0</v>
      </c>
      <c r="N61" s="8">
        <f t="shared" si="29"/>
        <v>0</v>
      </c>
      <c r="O61" s="8">
        <f t="shared" si="29"/>
        <v>0</v>
      </c>
      <c r="P61" s="8">
        <f t="shared" si="29"/>
        <v>0</v>
      </c>
      <c r="Q61" s="8">
        <f t="shared" si="29"/>
        <v>0</v>
      </c>
      <c r="R61" s="8">
        <f t="shared" si="29"/>
        <v>0</v>
      </c>
      <c r="S61" s="8">
        <f t="shared" si="29"/>
        <v>0</v>
      </c>
      <c r="T61" s="8">
        <f t="shared" si="29"/>
        <v>0</v>
      </c>
      <c r="U61" s="8">
        <f t="shared" si="29"/>
        <v>0</v>
      </c>
      <c r="V61" s="8">
        <f t="shared" si="29"/>
        <v>0</v>
      </c>
      <c r="W61" s="8">
        <f t="shared" si="29"/>
        <v>0</v>
      </c>
      <c r="X61" s="8">
        <f t="shared" si="29"/>
        <v>0</v>
      </c>
      <c r="Y61" s="8">
        <f t="shared" si="29"/>
        <v>0</v>
      </c>
      <c r="Z61" s="8">
        <f t="shared" si="29"/>
        <v>0</v>
      </c>
      <c r="AA61" s="8">
        <f t="shared" si="29"/>
        <v>0</v>
      </c>
      <c r="AB61" s="8">
        <f t="shared" si="29"/>
        <v>0</v>
      </c>
      <c r="AC61" s="8">
        <f t="shared" si="29"/>
        <v>0</v>
      </c>
      <c r="AD61" s="8">
        <f t="shared" si="29"/>
        <v>0</v>
      </c>
      <c r="AE61" s="8">
        <f t="shared" si="29"/>
        <v>0</v>
      </c>
      <c r="AF61" s="8">
        <f t="shared" si="29"/>
        <v>0</v>
      </c>
      <c r="AG61" s="8">
        <f t="shared" si="29"/>
        <v>90</v>
      </c>
      <c r="AH61" s="8">
        <f>AH62</f>
        <v>119</v>
      </c>
      <c r="AI61" s="128">
        <f t="shared" si="2"/>
        <v>0.97826086956521741</v>
      </c>
    </row>
    <row r="62" spans="2:35" ht="46.5" customHeight="1" x14ac:dyDescent="0.25">
      <c r="B62" s="99"/>
      <c r="C62" s="94"/>
      <c r="D62" s="51" t="s">
        <v>294</v>
      </c>
      <c r="E62" s="46"/>
      <c r="F62" s="46" t="s">
        <v>295</v>
      </c>
      <c r="G62" s="8">
        <f>G63</f>
        <v>92</v>
      </c>
      <c r="H62" s="8">
        <f t="shared" si="29"/>
        <v>0</v>
      </c>
      <c r="I62" s="8">
        <f t="shared" si="29"/>
        <v>0</v>
      </c>
      <c r="J62" s="8">
        <f t="shared" si="29"/>
        <v>0</v>
      </c>
      <c r="K62" s="8">
        <f t="shared" si="29"/>
        <v>0</v>
      </c>
      <c r="L62" s="8">
        <f t="shared" si="29"/>
        <v>0</v>
      </c>
      <c r="M62" s="8">
        <f t="shared" si="29"/>
        <v>0</v>
      </c>
      <c r="N62" s="8">
        <f t="shared" si="29"/>
        <v>0</v>
      </c>
      <c r="O62" s="8">
        <f t="shared" si="29"/>
        <v>0</v>
      </c>
      <c r="P62" s="8">
        <f t="shared" si="29"/>
        <v>0</v>
      </c>
      <c r="Q62" s="8">
        <f t="shared" si="29"/>
        <v>0</v>
      </c>
      <c r="R62" s="8">
        <f t="shared" si="29"/>
        <v>0</v>
      </c>
      <c r="S62" s="8">
        <f t="shared" si="29"/>
        <v>0</v>
      </c>
      <c r="T62" s="8">
        <f t="shared" si="29"/>
        <v>0</v>
      </c>
      <c r="U62" s="8">
        <f t="shared" si="29"/>
        <v>0</v>
      </c>
      <c r="V62" s="8">
        <f t="shared" si="29"/>
        <v>0</v>
      </c>
      <c r="W62" s="8">
        <f t="shared" si="29"/>
        <v>0</v>
      </c>
      <c r="X62" s="8">
        <f t="shared" si="29"/>
        <v>0</v>
      </c>
      <c r="Y62" s="8">
        <f t="shared" si="29"/>
        <v>0</v>
      </c>
      <c r="Z62" s="8">
        <f t="shared" si="29"/>
        <v>0</v>
      </c>
      <c r="AA62" s="8">
        <f t="shared" si="29"/>
        <v>0</v>
      </c>
      <c r="AB62" s="8">
        <f t="shared" si="29"/>
        <v>0</v>
      </c>
      <c r="AC62" s="8">
        <f t="shared" si="29"/>
        <v>0</v>
      </c>
      <c r="AD62" s="8">
        <f t="shared" si="29"/>
        <v>0</v>
      </c>
      <c r="AE62" s="8">
        <f t="shared" si="29"/>
        <v>0</v>
      </c>
      <c r="AF62" s="8">
        <f t="shared" si="29"/>
        <v>0</v>
      </c>
      <c r="AG62" s="8">
        <f t="shared" si="29"/>
        <v>90</v>
      </c>
      <c r="AH62" s="8">
        <f>AH63</f>
        <v>119</v>
      </c>
      <c r="AI62" s="128">
        <f t="shared" si="2"/>
        <v>0.97826086956521741</v>
      </c>
    </row>
    <row r="63" spans="2:35" ht="46.5" customHeight="1" x14ac:dyDescent="0.25">
      <c r="B63" s="99"/>
      <c r="C63" s="94"/>
      <c r="D63" s="55"/>
      <c r="E63" s="37" t="s">
        <v>13</v>
      </c>
      <c r="F63" s="48" t="s">
        <v>14</v>
      </c>
      <c r="G63" s="8">
        <v>92</v>
      </c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>
        <v>90</v>
      </c>
      <c r="AH63" s="8">
        <v>119</v>
      </c>
      <c r="AI63" s="128">
        <f t="shared" si="2"/>
        <v>0.97826086956521741</v>
      </c>
    </row>
    <row r="64" spans="2:35" ht="31.9" customHeight="1" x14ac:dyDescent="0.25">
      <c r="B64" s="99"/>
      <c r="C64" s="94"/>
      <c r="D64" s="51" t="s">
        <v>296</v>
      </c>
      <c r="E64" s="43"/>
      <c r="F64" s="43" t="s">
        <v>297</v>
      </c>
      <c r="G64" s="8">
        <f>G65+G67+G69+G71+G73</f>
        <v>52</v>
      </c>
      <c r="H64" s="8">
        <f t="shared" ref="H64:AG64" si="30">H65+H67+H69+H71+H73</f>
        <v>0</v>
      </c>
      <c r="I64" s="8">
        <f t="shared" si="30"/>
        <v>0</v>
      </c>
      <c r="J64" s="8">
        <f t="shared" si="30"/>
        <v>0</v>
      </c>
      <c r="K64" s="8">
        <f t="shared" si="30"/>
        <v>0</v>
      </c>
      <c r="L64" s="8">
        <f t="shared" si="30"/>
        <v>0</v>
      </c>
      <c r="M64" s="8">
        <f t="shared" si="30"/>
        <v>0</v>
      </c>
      <c r="N64" s="8">
        <f t="shared" si="30"/>
        <v>0</v>
      </c>
      <c r="O64" s="8">
        <f t="shared" si="30"/>
        <v>0</v>
      </c>
      <c r="P64" s="8">
        <f t="shared" si="30"/>
        <v>0</v>
      </c>
      <c r="Q64" s="8">
        <f t="shared" si="30"/>
        <v>0</v>
      </c>
      <c r="R64" s="8">
        <f t="shared" si="30"/>
        <v>0</v>
      </c>
      <c r="S64" s="8">
        <f t="shared" si="30"/>
        <v>0</v>
      </c>
      <c r="T64" s="8">
        <f t="shared" si="30"/>
        <v>0</v>
      </c>
      <c r="U64" s="8">
        <f t="shared" si="30"/>
        <v>0</v>
      </c>
      <c r="V64" s="8">
        <f t="shared" si="30"/>
        <v>0</v>
      </c>
      <c r="W64" s="8">
        <f t="shared" si="30"/>
        <v>0</v>
      </c>
      <c r="X64" s="8">
        <f t="shared" si="30"/>
        <v>0</v>
      </c>
      <c r="Y64" s="8">
        <f t="shared" si="30"/>
        <v>0</v>
      </c>
      <c r="Z64" s="8">
        <f t="shared" si="30"/>
        <v>0</v>
      </c>
      <c r="AA64" s="8">
        <f t="shared" si="30"/>
        <v>0</v>
      </c>
      <c r="AB64" s="8">
        <f t="shared" si="30"/>
        <v>0</v>
      </c>
      <c r="AC64" s="8">
        <f t="shared" si="30"/>
        <v>0</v>
      </c>
      <c r="AD64" s="8">
        <f t="shared" si="30"/>
        <v>0</v>
      </c>
      <c r="AE64" s="8">
        <f t="shared" si="30"/>
        <v>0</v>
      </c>
      <c r="AF64" s="8">
        <f t="shared" si="30"/>
        <v>0</v>
      </c>
      <c r="AG64" s="8">
        <f t="shared" si="30"/>
        <v>52</v>
      </c>
      <c r="AH64" s="8">
        <f>AH65+AH67+AH69+AH71+AH73</f>
        <v>187</v>
      </c>
      <c r="AI64" s="128">
        <f t="shared" si="2"/>
        <v>1</v>
      </c>
    </row>
    <row r="65" spans="2:35" ht="25.15" customHeight="1" x14ac:dyDescent="0.25">
      <c r="B65" s="99"/>
      <c r="C65" s="94"/>
      <c r="D65" s="51" t="s">
        <v>298</v>
      </c>
      <c r="E65" s="43"/>
      <c r="F65" s="43" t="s">
        <v>299</v>
      </c>
      <c r="G65" s="8">
        <f>G66</f>
        <v>10</v>
      </c>
      <c r="H65" s="8">
        <f t="shared" ref="H65:AG65" si="31">H66</f>
        <v>0</v>
      </c>
      <c r="I65" s="8">
        <f t="shared" si="31"/>
        <v>0</v>
      </c>
      <c r="J65" s="8">
        <f t="shared" si="31"/>
        <v>0</v>
      </c>
      <c r="K65" s="8">
        <f t="shared" si="31"/>
        <v>0</v>
      </c>
      <c r="L65" s="8">
        <f t="shared" si="31"/>
        <v>0</v>
      </c>
      <c r="M65" s="8">
        <f t="shared" si="31"/>
        <v>0</v>
      </c>
      <c r="N65" s="8">
        <f t="shared" si="31"/>
        <v>0</v>
      </c>
      <c r="O65" s="8">
        <f t="shared" si="31"/>
        <v>0</v>
      </c>
      <c r="P65" s="8">
        <f t="shared" si="31"/>
        <v>0</v>
      </c>
      <c r="Q65" s="8">
        <f t="shared" si="31"/>
        <v>0</v>
      </c>
      <c r="R65" s="8">
        <f t="shared" si="31"/>
        <v>0</v>
      </c>
      <c r="S65" s="8">
        <f t="shared" si="31"/>
        <v>0</v>
      </c>
      <c r="T65" s="8">
        <f t="shared" si="31"/>
        <v>0</v>
      </c>
      <c r="U65" s="8">
        <f t="shared" si="31"/>
        <v>0</v>
      </c>
      <c r="V65" s="8">
        <f t="shared" si="31"/>
        <v>0</v>
      </c>
      <c r="W65" s="8">
        <f t="shared" si="31"/>
        <v>0</v>
      </c>
      <c r="X65" s="8">
        <f t="shared" si="31"/>
        <v>0</v>
      </c>
      <c r="Y65" s="8">
        <f t="shared" si="31"/>
        <v>0</v>
      </c>
      <c r="Z65" s="8">
        <f t="shared" si="31"/>
        <v>0</v>
      </c>
      <c r="AA65" s="8">
        <f t="shared" si="31"/>
        <v>0</v>
      </c>
      <c r="AB65" s="8">
        <f t="shared" si="31"/>
        <v>0</v>
      </c>
      <c r="AC65" s="8">
        <f t="shared" si="31"/>
        <v>0</v>
      </c>
      <c r="AD65" s="8">
        <f t="shared" si="31"/>
        <v>0</v>
      </c>
      <c r="AE65" s="8">
        <f t="shared" si="31"/>
        <v>0</v>
      </c>
      <c r="AF65" s="8">
        <f t="shared" si="31"/>
        <v>0</v>
      </c>
      <c r="AG65" s="8">
        <f t="shared" si="31"/>
        <v>10</v>
      </c>
      <c r="AH65" s="8">
        <f>AH66</f>
        <v>37</v>
      </c>
      <c r="AI65" s="128">
        <f t="shared" si="2"/>
        <v>1</v>
      </c>
    </row>
    <row r="66" spans="2:35" ht="46.5" customHeight="1" x14ac:dyDescent="0.25">
      <c r="B66" s="99"/>
      <c r="C66" s="94"/>
      <c r="D66" s="51"/>
      <c r="E66" s="37" t="s">
        <v>13</v>
      </c>
      <c r="F66" s="48" t="s">
        <v>14</v>
      </c>
      <c r="G66" s="8">
        <v>10</v>
      </c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>
        <v>10</v>
      </c>
      <c r="AH66" s="8">
        <v>37</v>
      </c>
      <c r="AI66" s="128">
        <f t="shared" si="2"/>
        <v>1</v>
      </c>
    </row>
    <row r="67" spans="2:35" ht="32.450000000000003" customHeight="1" x14ac:dyDescent="0.25">
      <c r="B67" s="99"/>
      <c r="C67" s="94"/>
      <c r="D67" s="51" t="s">
        <v>300</v>
      </c>
      <c r="E67" s="43"/>
      <c r="F67" s="43" t="s">
        <v>301</v>
      </c>
      <c r="G67" s="8">
        <f>G68</f>
        <v>26</v>
      </c>
      <c r="H67" s="8">
        <f t="shared" ref="H67:AG67" si="32">H68</f>
        <v>0</v>
      </c>
      <c r="I67" s="8">
        <f t="shared" si="32"/>
        <v>0</v>
      </c>
      <c r="J67" s="8">
        <f t="shared" si="32"/>
        <v>0</v>
      </c>
      <c r="K67" s="8">
        <f t="shared" si="32"/>
        <v>0</v>
      </c>
      <c r="L67" s="8">
        <f t="shared" si="32"/>
        <v>0</v>
      </c>
      <c r="M67" s="8">
        <f t="shared" si="32"/>
        <v>0</v>
      </c>
      <c r="N67" s="8">
        <f t="shared" si="32"/>
        <v>0</v>
      </c>
      <c r="O67" s="8">
        <f t="shared" si="32"/>
        <v>0</v>
      </c>
      <c r="P67" s="8">
        <f t="shared" si="32"/>
        <v>0</v>
      </c>
      <c r="Q67" s="8">
        <f t="shared" si="32"/>
        <v>0</v>
      </c>
      <c r="R67" s="8">
        <f t="shared" si="32"/>
        <v>0</v>
      </c>
      <c r="S67" s="8">
        <f t="shared" si="32"/>
        <v>0</v>
      </c>
      <c r="T67" s="8">
        <f t="shared" si="32"/>
        <v>0</v>
      </c>
      <c r="U67" s="8">
        <f t="shared" si="32"/>
        <v>0</v>
      </c>
      <c r="V67" s="8">
        <f t="shared" si="32"/>
        <v>0</v>
      </c>
      <c r="W67" s="8">
        <f t="shared" si="32"/>
        <v>0</v>
      </c>
      <c r="X67" s="8">
        <f t="shared" si="32"/>
        <v>0</v>
      </c>
      <c r="Y67" s="8">
        <f t="shared" si="32"/>
        <v>0</v>
      </c>
      <c r="Z67" s="8">
        <f t="shared" si="32"/>
        <v>0</v>
      </c>
      <c r="AA67" s="8">
        <f t="shared" si="32"/>
        <v>0</v>
      </c>
      <c r="AB67" s="8">
        <f t="shared" si="32"/>
        <v>0</v>
      </c>
      <c r="AC67" s="8">
        <f t="shared" si="32"/>
        <v>0</v>
      </c>
      <c r="AD67" s="8">
        <f t="shared" si="32"/>
        <v>0</v>
      </c>
      <c r="AE67" s="8">
        <f t="shared" si="32"/>
        <v>0</v>
      </c>
      <c r="AF67" s="8">
        <f t="shared" si="32"/>
        <v>0</v>
      </c>
      <c r="AG67" s="8">
        <f t="shared" si="32"/>
        <v>26</v>
      </c>
      <c r="AH67" s="8">
        <f>AH68</f>
        <v>53</v>
      </c>
      <c r="AI67" s="128">
        <f t="shared" si="2"/>
        <v>1</v>
      </c>
    </row>
    <row r="68" spans="2:35" ht="46.5" customHeight="1" x14ac:dyDescent="0.25">
      <c r="B68" s="99"/>
      <c r="C68" s="94"/>
      <c r="D68" s="51"/>
      <c r="E68" s="37" t="s">
        <v>13</v>
      </c>
      <c r="F68" s="48" t="s">
        <v>14</v>
      </c>
      <c r="G68" s="8">
        <v>26</v>
      </c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>
        <v>26</v>
      </c>
      <c r="AH68" s="8">
        <v>53</v>
      </c>
      <c r="AI68" s="128">
        <f t="shared" si="2"/>
        <v>1</v>
      </c>
    </row>
    <row r="69" spans="2:35" ht="35.450000000000003" customHeight="1" x14ac:dyDescent="0.25">
      <c r="B69" s="99"/>
      <c r="C69" s="94"/>
      <c r="D69" s="51" t="s">
        <v>302</v>
      </c>
      <c r="E69" s="43"/>
      <c r="F69" s="43" t="s">
        <v>303</v>
      </c>
      <c r="G69" s="8">
        <f>G70</f>
        <v>10</v>
      </c>
      <c r="H69" s="8">
        <f t="shared" ref="H69:AG69" si="33">H70</f>
        <v>0</v>
      </c>
      <c r="I69" s="8">
        <f t="shared" si="33"/>
        <v>0</v>
      </c>
      <c r="J69" s="8">
        <f t="shared" si="33"/>
        <v>0</v>
      </c>
      <c r="K69" s="8">
        <f t="shared" si="33"/>
        <v>0</v>
      </c>
      <c r="L69" s="8">
        <f t="shared" si="33"/>
        <v>0</v>
      </c>
      <c r="M69" s="8">
        <f t="shared" si="33"/>
        <v>0</v>
      </c>
      <c r="N69" s="8">
        <f t="shared" si="33"/>
        <v>0</v>
      </c>
      <c r="O69" s="8">
        <f t="shared" si="33"/>
        <v>0</v>
      </c>
      <c r="P69" s="8">
        <f t="shared" si="33"/>
        <v>0</v>
      </c>
      <c r="Q69" s="8">
        <f t="shared" si="33"/>
        <v>0</v>
      </c>
      <c r="R69" s="8">
        <f t="shared" si="33"/>
        <v>0</v>
      </c>
      <c r="S69" s="8">
        <f t="shared" si="33"/>
        <v>0</v>
      </c>
      <c r="T69" s="8">
        <f t="shared" si="33"/>
        <v>0</v>
      </c>
      <c r="U69" s="8">
        <f t="shared" si="33"/>
        <v>0</v>
      </c>
      <c r="V69" s="8">
        <f t="shared" si="33"/>
        <v>0</v>
      </c>
      <c r="W69" s="8">
        <f t="shared" si="33"/>
        <v>0</v>
      </c>
      <c r="X69" s="8">
        <f t="shared" si="33"/>
        <v>0</v>
      </c>
      <c r="Y69" s="8">
        <f t="shared" si="33"/>
        <v>0</v>
      </c>
      <c r="Z69" s="8">
        <f t="shared" si="33"/>
        <v>0</v>
      </c>
      <c r="AA69" s="8">
        <f t="shared" si="33"/>
        <v>0</v>
      </c>
      <c r="AB69" s="8">
        <f t="shared" si="33"/>
        <v>0</v>
      </c>
      <c r="AC69" s="8">
        <f t="shared" si="33"/>
        <v>0</v>
      </c>
      <c r="AD69" s="8">
        <f t="shared" si="33"/>
        <v>0</v>
      </c>
      <c r="AE69" s="8">
        <f t="shared" si="33"/>
        <v>0</v>
      </c>
      <c r="AF69" s="8">
        <f t="shared" si="33"/>
        <v>0</v>
      </c>
      <c r="AG69" s="8">
        <f t="shared" si="33"/>
        <v>10</v>
      </c>
      <c r="AH69" s="8">
        <f>AH70</f>
        <v>37</v>
      </c>
      <c r="AI69" s="128">
        <f t="shared" si="2"/>
        <v>1</v>
      </c>
    </row>
    <row r="70" spans="2:35" ht="46.5" customHeight="1" x14ac:dyDescent="0.25">
      <c r="B70" s="99"/>
      <c r="C70" s="94"/>
      <c r="D70" s="51"/>
      <c r="E70" s="37" t="s">
        <v>13</v>
      </c>
      <c r="F70" s="48" t="s">
        <v>14</v>
      </c>
      <c r="G70" s="8">
        <v>10</v>
      </c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>
        <v>10</v>
      </c>
      <c r="AH70" s="8">
        <v>37</v>
      </c>
      <c r="AI70" s="128">
        <f t="shared" si="2"/>
        <v>1</v>
      </c>
    </row>
    <row r="71" spans="2:35" ht="45.75" customHeight="1" x14ac:dyDescent="0.25">
      <c r="B71" s="99"/>
      <c r="C71" s="94"/>
      <c r="D71" s="51" t="s">
        <v>304</v>
      </c>
      <c r="E71" s="43"/>
      <c r="F71" s="43" t="s">
        <v>305</v>
      </c>
      <c r="G71" s="8">
        <f>G72</f>
        <v>3</v>
      </c>
      <c r="H71" s="8">
        <f t="shared" ref="H71:AG71" si="34">H72</f>
        <v>0</v>
      </c>
      <c r="I71" s="8">
        <f t="shared" si="34"/>
        <v>0</v>
      </c>
      <c r="J71" s="8">
        <f t="shared" si="34"/>
        <v>0</v>
      </c>
      <c r="K71" s="8">
        <f t="shared" si="34"/>
        <v>0</v>
      </c>
      <c r="L71" s="8">
        <f t="shared" si="34"/>
        <v>0</v>
      </c>
      <c r="M71" s="8">
        <f t="shared" si="34"/>
        <v>0</v>
      </c>
      <c r="N71" s="8">
        <f t="shared" si="34"/>
        <v>0</v>
      </c>
      <c r="O71" s="8">
        <f t="shared" si="34"/>
        <v>0</v>
      </c>
      <c r="P71" s="8">
        <f t="shared" si="34"/>
        <v>0</v>
      </c>
      <c r="Q71" s="8">
        <f t="shared" si="34"/>
        <v>0</v>
      </c>
      <c r="R71" s="8">
        <f t="shared" si="34"/>
        <v>0</v>
      </c>
      <c r="S71" s="8">
        <f t="shared" si="34"/>
        <v>0</v>
      </c>
      <c r="T71" s="8">
        <f t="shared" si="34"/>
        <v>0</v>
      </c>
      <c r="U71" s="8">
        <f t="shared" si="34"/>
        <v>0</v>
      </c>
      <c r="V71" s="8">
        <f t="shared" si="34"/>
        <v>0</v>
      </c>
      <c r="W71" s="8">
        <f t="shared" si="34"/>
        <v>0</v>
      </c>
      <c r="X71" s="8">
        <f t="shared" si="34"/>
        <v>0</v>
      </c>
      <c r="Y71" s="8">
        <f t="shared" si="34"/>
        <v>0</v>
      </c>
      <c r="Z71" s="8">
        <f t="shared" si="34"/>
        <v>0</v>
      </c>
      <c r="AA71" s="8">
        <f t="shared" si="34"/>
        <v>0</v>
      </c>
      <c r="AB71" s="8">
        <f t="shared" si="34"/>
        <v>0</v>
      </c>
      <c r="AC71" s="8">
        <f t="shared" si="34"/>
        <v>0</v>
      </c>
      <c r="AD71" s="8">
        <f t="shared" si="34"/>
        <v>0</v>
      </c>
      <c r="AE71" s="8">
        <f t="shared" si="34"/>
        <v>0</v>
      </c>
      <c r="AF71" s="8">
        <f t="shared" si="34"/>
        <v>0</v>
      </c>
      <c r="AG71" s="8">
        <f t="shared" si="34"/>
        <v>3</v>
      </c>
      <c r="AH71" s="8">
        <f>AH72</f>
        <v>30</v>
      </c>
      <c r="AI71" s="128">
        <f t="shared" si="2"/>
        <v>1</v>
      </c>
    </row>
    <row r="72" spans="2:35" ht="46.5" customHeight="1" x14ac:dyDescent="0.25">
      <c r="B72" s="99"/>
      <c r="C72" s="94"/>
      <c r="D72" s="51"/>
      <c r="E72" s="37" t="s">
        <v>13</v>
      </c>
      <c r="F72" s="48" t="s">
        <v>14</v>
      </c>
      <c r="G72" s="8">
        <v>3</v>
      </c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>
        <v>3</v>
      </c>
      <c r="AH72" s="8">
        <v>30</v>
      </c>
      <c r="AI72" s="128">
        <f t="shared" si="2"/>
        <v>1</v>
      </c>
    </row>
    <row r="73" spans="2:35" ht="59.45" customHeight="1" x14ac:dyDescent="0.25">
      <c r="B73" s="99"/>
      <c r="C73" s="94"/>
      <c r="D73" s="51" t="s">
        <v>306</v>
      </c>
      <c r="E73" s="43"/>
      <c r="F73" s="43" t="s">
        <v>307</v>
      </c>
      <c r="G73" s="8">
        <f>G74</f>
        <v>3</v>
      </c>
      <c r="H73" s="8">
        <f t="shared" ref="H73:AG73" si="35">H74</f>
        <v>0</v>
      </c>
      <c r="I73" s="8">
        <f t="shared" si="35"/>
        <v>0</v>
      </c>
      <c r="J73" s="8">
        <f t="shared" si="35"/>
        <v>0</v>
      </c>
      <c r="K73" s="8">
        <f t="shared" si="35"/>
        <v>0</v>
      </c>
      <c r="L73" s="8">
        <f t="shared" si="35"/>
        <v>0</v>
      </c>
      <c r="M73" s="8">
        <f t="shared" si="35"/>
        <v>0</v>
      </c>
      <c r="N73" s="8">
        <f t="shared" si="35"/>
        <v>0</v>
      </c>
      <c r="O73" s="8">
        <f t="shared" si="35"/>
        <v>0</v>
      </c>
      <c r="P73" s="8">
        <f t="shared" si="35"/>
        <v>0</v>
      </c>
      <c r="Q73" s="8">
        <f t="shared" si="35"/>
        <v>0</v>
      </c>
      <c r="R73" s="8">
        <f t="shared" si="35"/>
        <v>0</v>
      </c>
      <c r="S73" s="8">
        <f t="shared" si="35"/>
        <v>0</v>
      </c>
      <c r="T73" s="8">
        <f t="shared" si="35"/>
        <v>0</v>
      </c>
      <c r="U73" s="8">
        <f t="shared" si="35"/>
        <v>0</v>
      </c>
      <c r="V73" s="8">
        <f t="shared" si="35"/>
        <v>0</v>
      </c>
      <c r="W73" s="8">
        <f t="shared" si="35"/>
        <v>0</v>
      </c>
      <c r="X73" s="8">
        <f t="shared" si="35"/>
        <v>0</v>
      </c>
      <c r="Y73" s="8">
        <f t="shared" si="35"/>
        <v>0</v>
      </c>
      <c r="Z73" s="8">
        <f t="shared" si="35"/>
        <v>0</v>
      </c>
      <c r="AA73" s="8">
        <f t="shared" si="35"/>
        <v>0</v>
      </c>
      <c r="AB73" s="8">
        <f t="shared" si="35"/>
        <v>0</v>
      </c>
      <c r="AC73" s="8">
        <f t="shared" si="35"/>
        <v>0</v>
      </c>
      <c r="AD73" s="8">
        <f t="shared" si="35"/>
        <v>0</v>
      </c>
      <c r="AE73" s="8">
        <f t="shared" si="35"/>
        <v>0</v>
      </c>
      <c r="AF73" s="8">
        <f t="shared" si="35"/>
        <v>0</v>
      </c>
      <c r="AG73" s="8">
        <f t="shared" si="35"/>
        <v>3</v>
      </c>
      <c r="AH73" s="8">
        <f>AH74</f>
        <v>30</v>
      </c>
      <c r="AI73" s="128">
        <f t="shared" si="2"/>
        <v>1</v>
      </c>
    </row>
    <row r="74" spans="2:35" ht="46.5" customHeight="1" x14ac:dyDescent="0.25">
      <c r="B74" s="99"/>
      <c r="C74" s="94"/>
      <c r="D74" s="55"/>
      <c r="E74" s="37" t="s">
        <v>13</v>
      </c>
      <c r="F74" s="48" t="s">
        <v>14</v>
      </c>
      <c r="G74" s="8">
        <v>3</v>
      </c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>
        <v>3</v>
      </c>
      <c r="AH74" s="8">
        <v>30</v>
      </c>
      <c r="AI74" s="128">
        <f t="shared" si="2"/>
        <v>1</v>
      </c>
    </row>
    <row r="75" spans="2:35" ht="21" customHeight="1" x14ac:dyDescent="0.25">
      <c r="B75" s="99"/>
      <c r="C75" s="59" t="s">
        <v>465</v>
      </c>
      <c r="D75" s="76"/>
      <c r="E75" s="76"/>
      <c r="F75" s="106" t="s">
        <v>466</v>
      </c>
      <c r="G75" s="8">
        <f t="shared" ref="G75:V80" si="36">G76</f>
        <v>60</v>
      </c>
      <c r="H75" s="8">
        <f t="shared" si="36"/>
        <v>0</v>
      </c>
      <c r="I75" s="8">
        <f t="shared" si="36"/>
        <v>0</v>
      </c>
      <c r="J75" s="8">
        <f t="shared" si="36"/>
        <v>0</v>
      </c>
      <c r="K75" s="8">
        <f t="shared" si="36"/>
        <v>0</v>
      </c>
      <c r="L75" s="8">
        <f t="shared" si="36"/>
        <v>0</v>
      </c>
      <c r="M75" s="8">
        <f t="shared" si="36"/>
        <v>0</v>
      </c>
      <c r="N75" s="8">
        <f t="shared" si="36"/>
        <v>0</v>
      </c>
      <c r="O75" s="8">
        <f t="shared" si="36"/>
        <v>0</v>
      </c>
      <c r="P75" s="8">
        <f t="shared" si="36"/>
        <v>0</v>
      </c>
      <c r="Q75" s="8">
        <f t="shared" si="36"/>
        <v>0</v>
      </c>
      <c r="R75" s="8">
        <f t="shared" si="36"/>
        <v>0</v>
      </c>
      <c r="S75" s="8">
        <f t="shared" si="36"/>
        <v>0</v>
      </c>
      <c r="T75" s="8">
        <f t="shared" si="36"/>
        <v>0</v>
      </c>
      <c r="U75" s="8">
        <f t="shared" si="36"/>
        <v>0</v>
      </c>
      <c r="V75" s="8">
        <f t="shared" si="36"/>
        <v>0</v>
      </c>
      <c r="W75" s="8">
        <f t="shared" ref="H75:AG80" si="37">W76</f>
        <v>0</v>
      </c>
      <c r="X75" s="8">
        <f t="shared" si="37"/>
        <v>0</v>
      </c>
      <c r="Y75" s="8">
        <f t="shared" si="37"/>
        <v>0</v>
      </c>
      <c r="Z75" s="8">
        <f t="shared" si="37"/>
        <v>0</v>
      </c>
      <c r="AA75" s="8">
        <f t="shared" si="37"/>
        <v>0</v>
      </c>
      <c r="AB75" s="8">
        <f t="shared" si="37"/>
        <v>0</v>
      </c>
      <c r="AC75" s="8">
        <f t="shared" si="37"/>
        <v>0</v>
      </c>
      <c r="AD75" s="8">
        <f t="shared" si="37"/>
        <v>0</v>
      </c>
      <c r="AE75" s="8">
        <f t="shared" si="37"/>
        <v>0</v>
      </c>
      <c r="AF75" s="8">
        <f t="shared" si="37"/>
        <v>0</v>
      </c>
      <c r="AG75" s="8">
        <f t="shared" si="37"/>
        <v>42.2</v>
      </c>
      <c r="AH75" s="8">
        <f t="shared" ref="AH75:AH80" si="38">AH76</f>
        <v>87</v>
      </c>
      <c r="AI75" s="128">
        <f t="shared" si="2"/>
        <v>0.70333333333333337</v>
      </c>
    </row>
    <row r="76" spans="2:35" ht="26.25" customHeight="1" x14ac:dyDescent="0.25">
      <c r="B76" s="99"/>
      <c r="C76" s="7" t="s">
        <v>476</v>
      </c>
      <c r="D76" s="67"/>
      <c r="E76" s="7"/>
      <c r="F76" s="108" t="s">
        <v>477</v>
      </c>
      <c r="G76" s="8">
        <f t="shared" si="36"/>
        <v>60</v>
      </c>
      <c r="H76" s="8">
        <f t="shared" si="37"/>
        <v>0</v>
      </c>
      <c r="I76" s="8">
        <f t="shared" si="37"/>
        <v>0</v>
      </c>
      <c r="J76" s="8">
        <f t="shared" si="37"/>
        <v>0</v>
      </c>
      <c r="K76" s="8">
        <f t="shared" si="37"/>
        <v>0</v>
      </c>
      <c r="L76" s="8">
        <f t="shared" si="37"/>
        <v>0</v>
      </c>
      <c r="M76" s="8">
        <f t="shared" si="37"/>
        <v>0</v>
      </c>
      <c r="N76" s="8">
        <f t="shared" si="37"/>
        <v>0</v>
      </c>
      <c r="O76" s="8">
        <f t="shared" si="37"/>
        <v>0</v>
      </c>
      <c r="P76" s="8">
        <f t="shared" si="37"/>
        <v>0</v>
      </c>
      <c r="Q76" s="8">
        <f t="shared" si="37"/>
        <v>0</v>
      </c>
      <c r="R76" s="8">
        <f t="shared" si="37"/>
        <v>0</v>
      </c>
      <c r="S76" s="8">
        <f t="shared" si="37"/>
        <v>0</v>
      </c>
      <c r="T76" s="8">
        <f t="shared" si="37"/>
        <v>0</v>
      </c>
      <c r="U76" s="8">
        <f t="shared" si="37"/>
        <v>0</v>
      </c>
      <c r="V76" s="8">
        <f t="shared" si="37"/>
        <v>0</v>
      </c>
      <c r="W76" s="8">
        <f t="shared" si="37"/>
        <v>0</v>
      </c>
      <c r="X76" s="8">
        <f t="shared" si="37"/>
        <v>0</v>
      </c>
      <c r="Y76" s="8">
        <f t="shared" si="37"/>
        <v>0</v>
      </c>
      <c r="Z76" s="8">
        <f t="shared" si="37"/>
        <v>0</v>
      </c>
      <c r="AA76" s="8">
        <f t="shared" si="37"/>
        <v>0</v>
      </c>
      <c r="AB76" s="8">
        <f t="shared" si="37"/>
        <v>0</v>
      </c>
      <c r="AC76" s="8">
        <f t="shared" si="37"/>
        <v>0</v>
      </c>
      <c r="AD76" s="8">
        <f t="shared" si="37"/>
        <v>0</v>
      </c>
      <c r="AE76" s="8">
        <f t="shared" si="37"/>
        <v>0</v>
      </c>
      <c r="AF76" s="8">
        <f t="shared" si="37"/>
        <v>0</v>
      </c>
      <c r="AG76" s="8">
        <f t="shared" si="37"/>
        <v>42.2</v>
      </c>
      <c r="AH76" s="8">
        <f t="shared" si="38"/>
        <v>87</v>
      </c>
      <c r="AI76" s="128">
        <f t="shared" ref="AI76:AI139" si="39">AG76/G76</f>
        <v>0.70333333333333337</v>
      </c>
    </row>
    <row r="77" spans="2:35" ht="33" customHeight="1" x14ac:dyDescent="0.25">
      <c r="B77" s="99"/>
      <c r="C77" s="55"/>
      <c r="D77" s="27" t="s">
        <v>125</v>
      </c>
      <c r="E77" s="52"/>
      <c r="F77" s="43" t="s">
        <v>469</v>
      </c>
      <c r="G77" s="8">
        <f t="shared" si="36"/>
        <v>60</v>
      </c>
      <c r="H77" s="8">
        <f t="shared" si="37"/>
        <v>0</v>
      </c>
      <c r="I77" s="8">
        <f t="shared" si="37"/>
        <v>0</v>
      </c>
      <c r="J77" s="8">
        <f t="shared" si="37"/>
        <v>0</v>
      </c>
      <c r="K77" s="8">
        <f t="shared" si="37"/>
        <v>0</v>
      </c>
      <c r="L77" s="8">
        <f t="shared" si="37"/>
        <v>0</v>
      </c>
      <c r="M77" s="8">
        <f t="shared" si="37"/>
        <v>0</v>
      </c>
      <c r="N77" s="8">
        <f t="shared" si="37"/>
        <v>0</v>
      </c>
      <c r="O77" s="8">
        <f t="shared" si="37"/>
        <v>0</v>
      </c>
      <c r="P77" s="8">
        <f t="shared" si="37"/>
        <v>0</v>
      </c>
      <c r="Q77" s="8">
        <f t="shared" si="37"/>
        <v>0</v>
      </c>
      <c r="R77" s="8">
        <f t="shared" si="37"/>
        <v>0</v>
      </c>
      <c r="S77" s="8">
        <f t="shared" si="37"/>
        <v>0</v>
      </c>
      <c r="T77" s="8">
        <f t="shared" si="37"/>
        <v>0</v>
      </c>
      <c r="U77" s="8">
        <f t="shared" si="37"/>
        <v>0</v>
      </c>
      <c r="V77" s="8">
        <f t="shared" si="37"/>
        <v>0</v>
      </c>
      <c r="W77" s="8">
        <f t="shared" si="37"/>
        <v>0</v>
      </c>
      <c r="X77" s="8">
        <f t="shared" si="37"/>
        <v>0</v>
      </c>
      <c r="Y77" s="8">
        <f t="shared" si="37"/>
        <v>0</v>
      </c>
      <c r="Z77" s="8">
        <f t="shared" si="37"/>
        <v>0</v>
      </c>
      <c r="AA77" s="8">
        <f t="shared" si="37"/>
        <v>0</v>
      </c>
      <c r="AB77" s="8">
        <f t="shared" si="37"/>
        <v>0</v>
      </c>
      <c r="AC77" s="8">
        <f t="shared" si="37"/>
        <v>0</v>
      </c>
      <c r="AD77" s="8">
        <f t="shared" si="37"/>
        <v>0</v>
      </c>
      <c r="AE77" s="8">
        <f t="shared" si="37"/>
        <v>0</v>
      </c>
      <c r="AF77" s="8">
        <f t="shared" si="37"/>
        <v>0</v>
      </c>
      <c r="AG77" s="8">
        <f t="shared" si="37"/>
        <v>42.2</v>
      </c>
      <c r="AH77" s="8">
        <f t="shared" si="38"/>
        <v>87</v>
      </c>
      <c r="AI77" s="128">
        <f t="shared" si="39"/>
        <v>0.70333333333333337</v>
      </c>
    </row>
    <row r="78" spans="2:35" ht="46.5" customHeight="1" x14ac:dyDescent="0.25">
      <c r="B78" s="99"/>
      <c r="C78" s="55"/>
      <c r="D78" s="27" t="s">
        <v>136</v>
      </c>
      <c r="E78" s="55"/>
      <c r="F78" s="28" t="s">
        <v>137</v>
      </c>
      <c r="G78" s="8">
        <f t="shared" si="36"/>
        <v>60</v>
      </c>
      <c r="H78" s="8">
        <f t="shared" si="37"/>
        <v>0</v>
      </c>
      <c r="I78" s="8">
        <f t="shared" si="37"/>
        <v>0</v>
      </c>
      <c r="J78" s="8">
        <f t="shared" si="37"/>
        <v>0</v>
      </c>
      <c r="K78" s="8">
        <f t="shared" si="37"/>
        <v>0</v>
      </c>
      <c r="L78" s="8">
        <f t="shared" si="37"/>
        <v>0</v>
      </c>
      <c r="M78" s="8">
        <f t="shared" si="37"/>
        <v>0</v>
      </c>
      <c r="N78" s="8">
        <f t="shared" si="37"/>
        <v>0</v>
      </c>
      <c r="O78" s="8">
        <f t="shared" si="37"/>
        <v>0</v>
      </c>
      <c r="P78" s="8">
        <f t="shared" si="37"/>
        <v>0</v>
      </c>
      <c r="Q78" s="8">
        <f t="shared" si="37"/>
        <v>0</v>
      </c>
      <c r="R78" s="8">
        <f t="shared" si="37"/>
        <v>0</v>
      </c>
      <c r="S78" s="8">
        <f t="shared" si="37"/>
        <v>0</v>
      </c>
      <c r="T78" s="8">
        <f t="shared" si="37"/>
        <v>0</v>
      </c>
      <c r="U78" s="8">
        <f t="shared" si="37"/>
        <v>0</v>
      </c>
      <c r="V78" s="8">
        <f t="shared" si="37"/>
        <v>0</v>
      </c>
      <c r="W78" s="8">
        <f t="shared" si="37"/>
        <v>0</v>
      </c>
      <c r="X78" s="8">
        <f t="shared" si="37"/>
        <v>0</v>
      </c>
      <c r="Y78" s="8">
        <f t="shared" si="37"/>
        <v>0</v>
      </c>
      <c r="Z78" s="8">
        <f t="shared" si="37"/>
        <v>0</v>
      </c>
      <c r="AA78" s="8">
        <f t="shared" si="37"/>
        <v>0</v>
      </c>
      <c r="AB78" s="8">
        <f t="shared" si="37"/>
        <v>0</v>
      </c>
      <c r="AC78" s="8">
        <f t="shared" si="37"/>
        <v>0</v>
      </c>
      <c r="AD78" s="8">
        <f t="shared" si="37"/>
        <v>0</v>
      </c>
      <c r="AE78" s="8">
        <f t="shared" si="37"/>
        <v>0</v>
      </c>
      <c r="AF78" s="8">
        <f t="shared" si="37"/>
        <v>0</v>
      </c>
      <c r="AG78" s="8">
        <f t="shared" si="37"/>
        <v>42.2</v>
      </c>
      <c r="AH78" s="8">
        <f t="shared" si="38"/>
        <v>87</v>
      </c>
      <c r="AI78" s="128">
        <f t="shared" si="39"/>
        <v>0.70333333333333337</v>
      </c>
    </row>
    <row r="79" spans="2:35" ht="57.75" customHeight="1" x14ac:dyDescent="0.25">
      <c r="B79" s="99"/>
      <c r="C79" s="55"/>
      <c r="D79" s="27" t="s">
        <v>138</v>
      </c>
      <c r="E79" s="28"/>
      <c r="F79" s="28" t="s">
        <v>139</v>
      </c>
      <c r="G79" s="8">
        <f t="shared" si="36"/>
        <v>60</v>
      </c>
      <c r="H79" s="8">
        <f t="shared" si="37"/>
        <v>0</v>
      </c>
      <c r="I79" s="8">
        <f t="shared" si="37"/>
        <v>0</v>
      </c>
      <c r="J79" s="8">
        <f t="shared" si="37"/>
        <v>0</v>
      </c>
      <c r="K79" s="8">
        <f t="shared" si="37"/>
        <v>0</v>
      </c>
      <c r="L79" s="8">
        <f t="shared" si="37"/>
        <v>0</v>
      </c>
      <c r="M79" s="8">
        <f t="shared" si="37"/>
        <v>0</v>
      </c>
      <c r="N79" s="8">
        <f t="shared" si="37"/>
        <v>0</v>
      </c>
      <c r="O79" s="8">
        <f t="shared" si="37"/>
        <v>0</v>
      </c>
      <c r="P79" s="8">
        <f t="shared" si="37"/>
        <v>0</v>
      </c>
      <c r="Q79" s="8">
        <f t="shared" si="37"/>
        <v>0</v>
      </c>
      <c r="R79" s="8">
        <f t="shared" si="37"/>
        <v>0</v>
      </c>
      <c r="S79" s="8">
        <f t="shared" si="37"/>
        <v>0</v>
      </c>
      <c r="T79" s="8">
        <f t="shared" si="37"/>
        <v>0</v>
      </c>
      <c r="U79" s="8">
        <f t="shared" si="37"/>
        <v>0</v>
      </c>
      <c r="V79" s="8">
        <f t="shared" si="37"/>
        <v>0</v>
      </c>
      <c r="W79" s="8">
        <f t="shared" si="37"/>
        <v>0</v>
      </c>
      <c r="X79" s="8">
        <f t="shared" si="37"/>
        <v>0</v>
      </c>
      <c r="Y79" s="8">
        <f t="shared" si="37"/>
        <v>0</v>
      </c>
      <c r="Z79" s="8">
        <f t="shared" si="37"/>
        <v>0</v>
      </c>
      <c r="AA79" s="8">
        <f t="shared" si="37"/>
        <v>0</v>
      </c>
      <c r="AB79" s="8">
        <f t="shared" si="37"/>
        <v>0</v>
      </c>
      <c r="AC79" s="8">
        <f t="shared" si="37"/>
        <v>0</v>
      </c>
      <c r="AD79" s="8">
        <f t="shared" si="37"/>
        <v>0</v>
      </c>
      <c r="AE79" s="8">
        <f t="shared" si="37"/>
        <v>0</v>
      </c>
      <c r="AF79" s="8">
        <f t="shared" si="37"/>
        <v>0</v>
      </c>
      <c r="AG79" s="8">
        <f t="shared" si="37"/>
        <v>42.2</v>
      </c>
      <c r="AH79" s="8">
        <f t="shared" si="38"/>
        <v>87</v>
      </c>
      <c r="AI79" s="128">
        <f t="shared" si="39"/>
        <v>0.70333333333333337</v>
      </c>
    </row>
    <row r="80" spans="2:35" ht="57" customHeight="1" x14ac:dyDescent="0.25">
      <c r="B80" s="99"/>
      <c r="C80" s="55"/>
      <c r="D80" s="27" t="s">
        <v>140</v>
      </c>
      <c r="E80" s="28"/>
      <c r="F80" s="28" t="s">
        <v>141</v>
      </c>
      <c r="G80" s="8">
        <f t="shared" si="36"/>
        <v>60</v>
      </c>
      <c r="H80" s="8">
        <f t="shared" si="37"/>
        <v>0</v>
      </c>
      <c r="I80" s="8">
        <f t="shared" si="37"/>
        <v>0</v>
      </c>
      <c r="J80" s="8">
        <f t="shared" si="37"/>
        <v>0</v>
      </c>
      <c r="K80" s="8">
        <f t="shared" si="37"/>
        <v>0</v>
      </c>
      <c r="L80" s="8">
        <f t="shared" si="37"/>
        <v>0</v>
      </c>
      <c r="M80" s="8">
        <f t="shared" si="37"/>
        <v>0</v>
      </c>
      <c r="N80" s="8">
        <f t="shared" si="37"/>
        <v>0</v>
      </c>
      <c r="O80" s="8">
        <f t="shared" si="37"/>
        <v>0</v>
      </c>
      <c r="P80" s="8">
        <f t="shared" si="37"/>
        <v>0</v>
      </c>
      <c r="Q80" s="8">
        <f t="shared" si="37"/>
        <v>0</v>
      </c>
      <c r="R80" s="8">
        <f t="shared" si="37"/>
        <v>0</v>
      </c>
      <c r="S80" s="8">
        <f t="shared" si="37"/>
        <v>0</v>
      </c>
      <c r="T80" s="8">
        <f t="shared" si="37"/>
        <v>0</v>
      </c>
      <c r="U80" s="8">
        <f t="shared" si="37"/>
        <v>0</v>
      </c>
      <c r="V80" s="8">
        <f t="shared" si="37"/>
        <v>0</v>
      </c>
      <c r="W80" s="8">
        <f t="shared" si="37"/>
        <v>0</v>
      </c>
      <c r="X80" s="8">
        <f t="shared" si="37"/>
        <v>0</v>
      </c>
      <c r="Y80" s="8">
        <f t="shared" si="37"/>
        <v>0</v>
      </c>
      <c r="Z80" s="8">
        <f t="shared" si="37"/>
        <v>0</v>
      </c>
      <c r="AA80" s="8">
        <f t="shared" si="37"/>
        <v>0</v>
      </c>
      <c r="AB80" s="8">
        <f t="shared" si="37"/>
        <v>0</v>
      </c>
      <c r="AC80" s="8">
        <f t="shared" si="37"/>
        <v>0</v>
      </c>
      <c r="AD80" s="8">
        <f t="shared" si="37"/>
        <v>0</v>
      </c>
      <c r="AE80" s="8">
        <f t="shared" si="37"/>
        <v>0</v>
      </c>
      <c r="AF80" s="8">
        <f t="shared" si="37"/>
        <v>0</v>
      </c>
      <c r="AG80" s="8">
        <f t="shared" si="37"/>
        <v>42.2</v>
      </c>
      <c r="AH80" s="8">
        <f t="shared" si="38"/>
        <v>87</v>
      </c>
      <c r="AI80" s="128">
        <f t="shared" si="39"/>
        <v>0.70333333333333337</v>
      </c>
    </row>
    <row r="81" spans="2:35" ht="52.5" customHeight="1" x14ac:dyDescent="0.25">
      <c r="B81" s="99"/>
      <c r="C81" s="55"/>
      <c r="D81" s="27"/>
      <c r="E81" s="37" t="s">
        <v>13</v>
      </c>
      <c r="F81" s="48" t="s">
        <v>14</v>
      </c>
      <c r="G81" s="8">
        <v>60</v>
      </c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>
        <v>42.2</v>
      </c>
      <c r="AH81" s="8">
        <v>87</v>
      </c>
      <c r="AI81" s="128">
        <f t="shared" si="39"/>
        <v>0.70333333333333337</v>
      </c>
    </row>
    <row r="82" spans="2:35" ht="19.5" customHeight="1" x14ac:dyDescent="0.25">
      <c r="B82" s="99"/>
      <c r="C82" s="59" t="s">
        <v>427</v>
      </c>
      <c r="D82" s="59"/>
      <c r="E82" s="76"/>
      <c r="F82" s="101" t="s">
        <v>428</v>
      </c>
      <c r="G82" s="8">
        <f>G83</f>
        <v>30</v>
      </c>
      <c r="H82" s="8">
        <f t="shared" ref="H82:AG85" si="40">H83</f>
        <v>0</v>
      </c>
      <c r="I82" s="8">
        <f t="shared" si="40"/>
        <v>0</v>
      </c>
      <c r="J82" s="8">
        <f t="shared" si="40"/>
        <v>0</v>
      </c>
      <c r="K82" s="8">
        <f t="shared" si="40"/>
        <v>0</v>
      </c>
      <c r="L82" s="8">
        <f t="shared" si="40"/>
        <v>0</v>
      </c>
      <c r="M82" s="8">
        <f t="shared" si="40"/>
        <v>0</v>
      </c>
      <c r="N82" s="8">
        <f t="shared" si="40"/>
        <v>0</v>
      </c>
      <c r="O82" s="8">
        <f t="shared" si="40"/>
        <v>0</v>
      </c>
      <c r="P82" s="8">
        <f t="shared" si="40"/>
        <v>0</v>
      </c>
      <c r="Q82" s="8">
        <f t="shared" si="40"/>
        <v>0</v>
      </c>
      <c r="R82" s="8">
        <f t="shared" si="40"/>
        <v>0</v>
      </c>
      <c r="S82" s="8">
        <f t="shared" si="40"/>
        <v>0</v>
      </c>
      <c r="T82" s="8">
        <f t="shared" si="40"/>
        <v>0</v>
      </c>
      <c r="U82" s="8">
        <f t="shared" si="40"/>
        <v>0</v>
      </c>
      <c r="V82" s="8">
        <f t="shared" si="40"/>
        <v>0</v>
      </c>
      <c r="W82" s="8">
        <f t="shared" si="40"/>
        <v>0</v>
      </c>
      <c r="X82" s="8">
        <f t="shared" si="40"/>
        <v>0</v>
      </c>
      <c r="Y82" s="8">
        <f t="shared" si="40"/>
        <v>0</v>
      </c>
      <c r="Z82" s="8">
        <f t="shared" si="40"/>
        <v>0</v>
      </c>
      <c r="AA82" s="8">
        <f t="shared" si="40"/>
        <v>0</v>
      </c>
      <c r="AB82" s="8">
        <f t="shared" si="40"/>
        <v>0</v>
      </c>
      <c r="AC82" s="8">
        <f t="shared" si="40"/>
        <v>0</v>
      </c>
      <c r="AD82" s="8">
        <f t="shared" si="40"/>
        <v>0</v>
      </c>
      <c r="AE82" s="8">
        <f t="shared" si="40"/>
        <v>0</v>
      </c>
      <c r="AF82" s="8">
        <f t="shared" si="40"/>
        <v>0</v>
      </c>
      <c r="AG82" s="8">
        <f t="shared" si="40"/>
        <v>28.3</v>
      </c>
      <c r="AH82" s="8">
        <f>AH83</f>
        <v>111</v>
      </c>
      <c r="AI82" s="128">
        <f t="shared" si="39"/>
        <v>0.94333333333333336</v>
      </c>
    </row>
    <row r="83" spans="2:35" ht="33" customHeight="1" x14ac:dyDescent="0.25">
      <c r="B83" s="99"/>
      <c r="C83" s="55" t="s">
        <v>429</v>
      </c>
      <c r="D83" s="72"/>
      <c r="E83" s="67"/>
      <c r="F83" s="43" t="s">
        <v>430</v>
      </c>
      <c r="G83" s="8">
        <f>G84</f>
        <v>30</v>
      </c>
      <c r="H83" s="8">
        <f t="shared" si="40"/>
        <v>0</v>
      </c>
      <c r="I83" s="8">
        <f t="shared" si="40"/>
        <v>0</v>
      </c>
      <c r="J83" s="8">
        <f t="shared" si="40"/>
        <v>0</v>
      </c>
      <c r="K83" s="8">
        <f t="shared" si="40"/>
        <v>0</v>
      </c>
      <c r="L83" s="8">
        <f t="shared" si="40"/>
        <v>0</v>
      </c>
      <c r="M83" s="8">
        <f t="shared" si="40"/>
        <v>0</v>
      </c>
      <c r="N83" s="8">
        <f t="shared" si="40"/>
        <v>0</v>
      </c>
      <c r="O83" s="8">
        <f t="shared" si="40"/>
        <v>0</v>
      </c>
      <c r="P83" s="8">
        <f t="shared" si="40"/>
        <v>0</v>
      </c>
      <c r="Q83" s="8">
        <f t="shared" si="40"/>
        <v>0</v>
      </c>
      <c r="R83" s="8">
        <f t="shared" si="40"/>
        <v>0</v>
      </c>
      <c r="S83" s="8">
        <f t="shared" si="40"/>
        <v>0</v>
      </c>
      <c r="T83" s="8">
        <f t="shared" si="40"/>
        <v>0</v>
      </c>
      <c r="U83" s="8">
        <f t="shared" si="40"/>
        <v>0</v>
      </c>
      <c r="V83" s="8">
        <f t="shared" si="40"/>
        <v>0</v>
      </c>
      <c r="W83" s="8">
        <f t="shared" si="40"/>
        <v>0</v>
      </c>
      <c r="X83" s="8">
        <f t="shared" si="40"/>
        <v>0</v>
      </c>
      <c r="Y83" s="8">
        <f t="shared" si="40"/>
        <v>0</v>
      </c>
      <c r="Z83" s="8">
        <f t="shared" si="40"/>
        <v>0</v>
      </c>
      <c r="AA83" s="8">
        <f t="shared" si="40"/>
        <v>0</v>
      </c>
      <c r="AB83" s="8">
        <f t="shared" si="40"/>
        <v>0</v>
      </c>
      <c r="AC83" s="8">
        <f t="shared" si="40"/>
        <v>0</v>
      </c>
      <c r="AD83" s="8">
        <f t="shared" si="40"/>
        <v>0</v>
      </c>
      <c r="AE83" s="8">
        <f t="shared" si="40"/>
        <v>0</v>
      </c>
      <c r="AF83" s="8">
        <f t="shared" si="40"/>
        <v>0</v>
      </c>
      <c r="AG83" s="8">
        <f t="shared" si="40"/>
        <v>28.3</v>
      </c>
      <c r="AH83" s="8">
        <f>AH84</f>
        <v>111</v>
      </c>
      <c r="AI83" s="128">
        <f t="shared" si="39"/>
        <v>0.94333333333333336</v>
      </c>
    </row>
    <row r="84" spans="2:35" ht="48.6" customHeight="1" x14ac:dyDescent="0.25">
      <c r="B84" s="99"/>
      <c r="C84" s="55"/>
      <c r="D84" s="27" t="s">
        <v>142</v>
      </c>
      <c r="E84" s="59"/>
      <c r="F84" s="46" t="s">
        <v>143</v>
      </c>
      <c r="G84" s="8">
        <f>G85</f>
        <v>30</v>
      </c>
      <c r="H84" s="8">
        <f t="shared" si="40"/>
        <v>0</v>
      </c>
      <c r="I84" s="8">
        <f t="shared" si="40"/>
        <v>0</v>
      </c>
      <c r="J84" s="8">
        <f t="shared" si="40"/>
        <v>0</v>
      </c>
      <c r="K84" s="8">
        <f t="shared" si="40"/>
        <v>0</v>
      </c>
      <c r="L84" s="8">
        <f t="shared" si="40"/>
        <v>0</v>
      </c>
      <c r="M84" s="8">
        <f t="shared" si="40"/>
        <v>0</v>
      </c>
      <c r="N84" s="8">
        <f t="shared" si="40"/>
        <v>0</v>
      </c>
      <c r="O84" s="8">
        <f t="shared" si="40"/>
        <v>0</v>
      </c>
      <c r="P84" s="8">
        <f t="shared" si="40"/>
        <v>0</v>
      </c>
      <c r="Q84" s="8">
        <f t="shared" si="40"/>
        <v>0</v>
      </c>
      <c r="R84" s="8">
        <f t="shared" si="40"/>
        <v>0</v>
      </c>
      <c r="S84" s="8">
        <f t="shared" si="40"/>
        <v>0</v>
      </c>
      <c r="T84" s="8">
        <f t="shared" si="40"/>
        <v>0</v>
      </c>
      <c r="U84" s="8">
        <f t="shared" si="40"/>
        <v>0</v>
      </c>
      <c r="V84" s="8">
        <f t="shared" si="40"/>
        <v>0</v>
      </c>
      <c r="W84" s="8">
        <f t="shared" si="40"/>
        <v>0</v>
      </c>
      <c r="X84" s="8">
        <f t="shared" si="40"/>
        <v>0</v>
      </c>
      <c r="Y84" s="8">
        <f t="shared" si="40"/>
        <v>0</v>
      </c>
      <c r="Z84" s="8">
        <f t="shared" si="40"/>
        <v>0</v>
      </c>
      <c r="AA84" s="8">
        <f t="shared" si="40"/>
        <v>0</v>
      </c>
      <c r="AB84" s="8">
        <f t="shared" si="40"/>
        <v>0</v>
      </c>
      <c r="AC84" s="8">
        <f t="shared" si="40"/>
        <v>0</v>
      </c>
      <c r="AD84" s="8">
        <f t="shared" si="40"/>
        <v>0</v>
      </c>
      <c r="AE84" s="8">
        <f t="shared" si="40"/>
        <v>0</v>
      </c>
      <c r="AF84" s="8">
        <f t="shared" si="40"/>
        <v>0</v>
      </c>
      <c r="AG84" s="8">
        <f t="shared" si="40"/>
        <v>28.3</v>
      </c>
      <c r="AH84" s="8">
        <f>AH85</f>
        <v>111</v>
      </c>
      <c r="AI84" s="128">
        <f t="shared" si="39"/>
        <v>0.94333333333333336</v>
      </c>
    </row>
    <row r="85" spans="2:35" ht="23.45" customHeight="1" x14ac:dyDescent="0.25">
      <c r="B85" s="99"/>
      <c r="C85" s="55"/>
      <c r="D85" s="27" t="s">
        <v>175</v>
      </c>
      <c r="E85" s="55"/>
      <c r="F85" s="28" t="s">
        <v>176</v>
      </c>
      <c r="G85" s="8">
        <f>G86</f>
        <v>30</v>
      </c>
      <c r="H85" s="8">
        <f t="shared" si="40"/>
        <v>0</v>
      </c>
      <c r="I85" s="8">
        <f t="shared" si="40"/>
        <v>0</v>
      </c>
      <c r="J85" s="8">
        <f t="shared" si="40"/>
        <v>0</v>
      </c>
      <c r="K85" s="8">
        <f t="shared" si="40"/>
        <v>0</v>
      </c>
      <c r="L85" s="8">
        <f t="shared" si="40"/>
        <v>0</v>
      </c>
      <c r="M85" s="8">
        <f t="shared" si="40"/>
        <v>0</v>
      </c>
      <c r="N85" s="8">
        <f t="shared" si="40"/>
        <v>0</v>
      </c>
      <c r="O85" s="8">
        <f t="shared" si="40"/>
        <v>0</v>
      </c>
      <c r="P85" s="8">
        <f t="shared" si="40"/>
        <v>0</v>
      </c>
      <c r="Q85" s="8">
        <f t="shared" si="40"/>
        <v>0</v>
      </c>
      <c r="R85" s="8">
        <f t="shared" si="40"/>
        <v>0</v>
      </c>
      <c r="S85" s="8">
        <f t="shared" si="40"/>
        <v>0</v>
      </c>
      <c r="T85" s="8">
        <f t="shared" si="40"/>
        <v>0</v>
      </c>
      <c r="U85" s="8">
        <f t="shared" si="40"/>
        <v>0</v>
      </c>
      <c r="V85" s="8">
        <f t="shared" si="40"/>
        <v>0</v>
      </c>
      <c r="W85" s="8">
        <f t="shared" si="40"/>
        <v>0</v>
      </c>
      <c r="X85" s="8">
        <f t="shared" si="40"/>
        <v>0</v>
      </c>
      <c r="Y85" s="8">
        <f t="shared" si="40"/>
        <v>0</v>
      </c>
      <c r="Z85" s="8">
        <f t="shared" si="40"/>
        <v>0</v>
      </c>
      <c r="AA85" s="8">
        <f t="shared" si="40"/>
        <v>0</v>
      </c>
      <c r="AB85" s="8">
        <f t="shared" si="40"/>
        <v>0</v>
      </c>
      <c r="AC85" s="8">
        <f t="shared" si="40"/>
        <v>0</v>
      </c>
      <c r="AD85" s="8">
        <f t="shared" si="40"/>
        <v>0</v>
      </c>
      <c r="AE85" s="8">
        <f t="shared" si="40"/>
        <v>0</v>
      </c>
      <c r="AF85" s="8">
        <f t="shared" si="40"/>
        <v>0</v>
      </c>
      <c r="AG85" s="8">
        <f t="shared" si="40"/>
        <v>28.3</v>
      </c>
      <c r="AH85" s="8">
        <f>AH86</f>
        <v>111</v>
      </c>
      <c r="AI85" s="128">
        <f t="shared" si="39"/>
        <v>0.94333333333333336</v>
      </c>
    </row>
    <row r="86" spans="2:35" ht="32.25" customHeight="1" x14ac:dyDescent="0.25">
      <c r="B86" s="99"/>
      <c r="C86" s="55"/>
      <c r="D86" s="56" t="s">
        <v>181</v>
      </c>
      <c r="E86" s="9"/>
      <c r="F86" s="60" t="s">
        <v>182</v>
      </c>
      <c r="G86" s="8">
        <f>G89+G91+G87</f>
        <v>30</v>
      </c>
      <c r="H86" s="8">
        <f t="shared" ref="H86:AG86" si="41">H89+H91+H87</f>
        <v>0</v>
      </c>
      <c r="I86" s="8">
        <f t="shared" si="41"/>
        <v>0</v>
      </c>
      <c r="J86" s="8">
        <f t="shared" si="41"/>
        <v>0</v>
      </c>
      <c r="K86" s="8">
        <f t="shared" si="41"/>
        <v>0</v>
      </c>
      <c r="L86" s="8">
        <f t="shared" si="41"/>
        <v>0</v>
      </c>
      <c r="M86" s="8">
        <f t="shared" si="41"/>
        <v>0</v>
      </c>
      <c r="N86" s="8">
        <f t="shared" si="41"/>
        <v>0</v>
      </c>
      <c r="O86" s="8">
        <f t="shared" si="41"/>
        <v>0</v>
      </c>
      <c r="P86" s="8">
        <f t="shared" si="41"/>
        <v>0</v>
      </c>
      <c r="Q86" s="8">
        <f t="shared" si="41"/>
        <v>0</v>
      </c>
      <c r="R86" s="8">
        <f t="shared" si="41"/>
        <v>0</v>
      </c>
      <c r="S86" s="8">
        <f t="shared" si="41"/>
        <v>0</v>
      </c>
      <c r="T86" s="8">
        <f t="shared" si="41"/>
        <v>0</v>
      </c>
      <c r="U86" s="8">
        <f t="shared" si="41"/>
        <v>0</v>
      </c>
      <c r="V86" s="8">
        <f t="shared" si="41"/>
        <v>0</v>
      </c>
      <c r="W86" s="8">
        <f t="shared" si="41"/>
        <v>0</v>
      </c>
      <c r="X86" s="8">
        <f t="shared" si="41"/>
        <v>0</v>
      </c>
      <c r="Y86" s="8">
        <f t="shared" si="41"/>
        <v>0</v>
      </c>
      <c r="Z86" s="8">
        <f t="shared" si="41"/>
        <v>0</v>
      </c>
      <c r="AA86" s="8">
        <f t="shared" si="41"/>
        <v>0</v>
      </c>
      <c r="AB86" s="8">
        <f t="shared" si="41"/>
        <v>0</v>
      </c>
      <c r="AC86" s="8">
        <f t="shared" si="41"/>
        <v>0</v>
      </c>
      <c r="AD86" s="8">
        <f t="shared" si="41"/>
        <v>0</v>
      </c>
      <c r="AE86" s="8">
        <f t="shared" si="41"/>
        <v>0</v>
      </c>
      <c r="AF86" s="8">
        <f t="shared" si="41"/>
        <v>0</v>
      </c>
      <c r="AG86" s="8">
        <f t="shared" si="41"/>
        <v>28.3</v>
      </c>
      <c r="AH86" s="8">
        <f>AH89+AH91+AH87</f>
        <v>111</v>
      </c>
      <c r="AI86" s="128">
        <f t="shared" si="39"/>
        <v>0.94333333333333336</v>
      </c>
    </row>
    <row r="87" spans="2:35" ht="32.25" customHeight="1" x14ac:dyDescent="0.25">
      <c r="B87" s="99"/>
      <c r="C87" s="55"/>
      <c r="D87" s="27" t="s">
        <v>183</v>
      </c>
      <c r="E87" s="70"/>
      <c r="F87" s="71" t="s">
        <v>184</v>
      </c>
      <c r="G87" s="8">
        <f>G88</f>
        <v>3</v>
      </c>
      <c r="H87" s="8">
        <f t="shared" ref="H87:AG87" si="42">H88</f>
        <v>0</v>
      </c>
      <c r="I87" s="8">
        <f t="shared" si="42"/>
        <v>0</v>
      </c>
      <c r="J87" s="8">
        <f t="shared" si="42"/>
        <v>0</v>
      </c>
      <c r="K87" s="8">
        <f t="shared" si="42"/>
        <v>0</v>
      </c>
      <c r="L87" s="8">
        <f t="shared" si="42"/>
        <v>0</v>
      </c>
      <c r="M87" s="8">
        <f t="shared" si="42"/>
        <v>0</v>
      </c>
      <c r="N87" s="8">
        <f t="shared" si="42"/>
        <v>0</v>
      </c>
      <c r="O87" s="8">
        <f t="shared" si="42"/>
        <v>0</v>
      </c>
      <c r="P87" s="8">
        <f t="shared" si="42"/>
        <v>0</v>
      </c>
      <c r="Q87" s="8">
        <f t="shared" si="42"/>
        <v>0</v>
      </c>
      <c r="R87" s="8">
        <f t="shared" si="42"/>
        <v>0</v>
      </c>
      <c r="S87" s="8">
        <f t="shared" si="42"/>
        <v>0</v>
      </c>
      <c r="T87" s="8">
        <f t="shared" si="42"/>
        <v>0</v>
      </c>
      <c r="U87" s="8">
        <f t="shared" si="42"/>
        <v>0</v>
      </c>
      <c r="V87" s="8">
        <f t="shared" si="42"/>
        <v>0</v>
      </c>
      <c r="W87" s="8">
        <f t="shared" si="42"/>
        <v>0</v>
      </c>
      <c r="X87" s="8">
        <f t="shared" si="42"/>
        <v>0</v>
      </c>
      <c r="Y87" s="8">
        <f t="shared" si="42"/>
        <v>0</v>
      </c>
      <c r="Z87" s="8">
        <f t="shared" si="42"/>
        <v>0</v>
      </c>
      <c r="AA87" s="8">
        <f t="shared" si="42"/>
        <v>0</v>
      </c>
      <c r="AB87" s="8">
        <f t="shared" si="42"/>
        <v>0</v>
      </c>
      <c r="AC87" s="8">
        <f t="shared" si="42"/>
        <v>0</v>
      </c>
      <c r="AD87" s="8">
        <f t="shared" si="42"/>
        <v>0</v>
      </c>
      <c r="AE87" s="8">
        <f t="shared" si="42"/>
        <v>0</v>
      </c>
      <c r="AF87" s="8">
        <f t="shared" si="42"/>
        <v>0</v>
      </c>
      <c r="AG87" s="8">
        <f t="shared" si="42"/>
        <v>3</v>
      </c>
      <c r="AH87" s="8">
        <f>AH88</f>
        <v>30</v>
      </c>
      <c r="AI87" s="128">
        <f t="shared" si="39"/>
        <v>1</v>
      </c>
    </row>
    <row r="88" spans="2:35" ht="32.25" customHeight="1" x14ac:dyDescent="0.25">
      <c r="B88" s="99"/>
      <c r="C88" s="55"/>
      <c r="D88" s="72"/>
      <c r="E88" s="44" t="s">
        <v>70</v>
      </c>
      <c r="F88" s="42" t="s">
        <v>71</v>
      </c>
      <c r="G88" s="8">
        <v>3</v>
      </c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>
        <v>3</v>
      </c>
      <c r="AH88" s="8">
        <v>30</v>
      </c>
      <c r="AI88" s="128">
        <f t="shared" si="39"/>
        <v>1</v>
      </c>
    </row>
    <row r="89" spans="2:35" ht="62.45" customHeight="1" x14ac:dyDescent="0.25">
      <c r="B89" s="99"/>
      <c r="C89" s="55"/>
      <c r="D89" s="27" t="s">
        <v>185</v>
      </c>
      <c r="E89" s="65"/>
      <c r="F89" s="65" t="s">
        <v>186</v>
      </c>
      <c r="G89" s="8">
        <f>G90</f>
        <v>22</v>
      </c>
      <c r="H89" s="8">
        <f t="shared" ref="H89:AG89" si="43">H90</f>
        <v>0</v>
      </c>
      <c r="I89" s="8">
        <f t="shared" si="43"/>
        <v>0</v>
      </c>
      <c r="J89" s="8">
        <f t="shared" si="43"/>
        <v>0</v>
      </c>
      <c r="K89" s="8">
        <f t="shared" si="43"/>
        <v>0</v>
      </c>
      <c r="L89" s="8">
        <f t="shared" si="43"/>
        <v>0</v>
      </c>
      <c r="M89" s="8">
        <f t="shared" si="43"/>
        <v>0</v>
      </c>
      <c r="N89" s="8">
        <f t="shared" si="43"/>
        <v>0</v>
      </c>
      <c r="O89" s="8">
        <f t="shared" si="43"/>
        <v>0</v>
      </c>
      <c r="P89" s="8">
        <f t="shared" si="43"/>
        <v>0</v>
      </c>
      <c r="Q89" s="8">
        <f t="shared" si="43"/>
        <v>0</v>
      </c>
      <c r="R89" s="8">
        <f t="shared" si="43"/>
        <v>0</v>
      </c>
      <c r="S89" s="8">
        <f t="shared" si="43"/>
        <v>0</v>
      </c>
      <c r="T89" s="8">
        <f t="shared" si="43"/>
        <v>0</v>
      </c>
      <c r="U89" s="8">
        <f t="shared" si="43"/>
        <v>0</v>
      </c>
      <c r="V89" s="8">
        <f t="shared" si="43"/>
        <v>0</v>
      </c>
      <c r="W89" s="8">
        <f t="shared" si="43"/>
        <v>0</v>
      </c>
      <c r="X89" s="8">
        <f t="shared" si="43"/>
        <v>0</v>
      </c>
      <c r="Y89" s="8">
        <f t="shared" si="43"/>
        <v>0</v>
      </c>
      <c r="Z89" s="8">
        <f t="shared" si="43"/>
        <v>0</v>
      </c>
      <c r="AA89" s="8">
        <f t="shared" si="43"/>
        <v>0</v>
      </c>
      <c r="AB89" s="8">
        <f t="shared" si="43"/>
        <v>0</v>
      </c>
      <c r="AC89" s="8">
        <f t="shared" si="43"/>
        <v>0</v>
      </c>
      <c r="AD89" s="8">
        <f t="shared" si="43"/>
        <v>0</v>
      </c>
      <c r="AE89" s="8">
        <f t="shared" si="43"/>
        <v>0</v>
      </c>
      <c r="AF89" s="8">
        <f t="shared" si="43"/>
        <v>0</v>
      </c>
      <c r="AG89" s="8">
        <f t="shared" si="43"/>
        <v>22</v>
      </c>
      <c r="AH89" s="8">
        <f>AH90</f>
        <v>49</v>
      </c>
      <c r="AI89" s="128">
        <f t="shared" si="39"/>
        <v>1</v>
      </c>
    </row>
    <row r="90" spans="2:35" ht="48.75" customHeight="1" x14ac:dyDescent="0.25">
      <c r="B90" s="99"/>
      <c r="C90" s="55"/>
      <c r="D90" s="72"/>
      <c r="E90" s="37" t="s">
        <v>13</v>
      </c>
      <c r="F90" s="48" t="s">
        <v>14</v>
      </c>
      <c r="G90" s="8">
        <v>22</v>
      </c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>
        <v>22</v>
      </c>
      <c r="AH90" s="8">
        <v>49</v>
      </c>
      <c r="AI90" s="128">
        <f t="shared" si="39"/>
        <v>1</v>
      </c>
    </row>
    <row r="91" spans="2:35" ht="51" customHeight="1" x14ac:dyDescent="0.25">
      <c r="B91" s="99"/>
      <c r="C91" s="55"/>
      <c r="D91" s="27" t="s">
        <v>187</v>
      </c>
      <c r="E91" s="65"/>
      <c r="F91" s="65" t="s">
        <v>188</v>
      </c>
      <c r="G91" s="32">
        <f>G92</f>
        <v>5</v>
      </c>
      <c r="H91" s="32">
        <f t="shared" ref="H91:AG91" si="44">H92</f>
        <v>0</v>
      </c>
      <c r="I91" s="32">
        <f t="shared" si="44"/>
        <v>0</v>
      </c>
      <c r="J91" s="32">
        <f t="shared" si="44"/>
        <v>0</v>
      </c>
      <c r="K91" s="32">
        <f t="shared" si="44"/>
        <v>0</v>
      </c>
      <c r="L91" s="32">
        <f t="shared" si="44"/>
        <v>0</v>
      </c>
      <c r="M91" s="32">
        <f t="shared" si="44"/>
        <v>0</v>
      </c>
      <c r="N91" s="32">
        <f t="shared" si="44"/>
        <v>0</v>
      </c>
      <c r="O91" s="32">
        <f t="shared" si="44"/>
        <v>0</v>
      </c>
      <c r="P91" s="32">
        <f t="shared" si="44"/>
        <v>0</v>
      </c>
      <c r="Q91" s="32">
        <f t="shared" si="44"/>
        <v>0</v>
      </c>
      <c r="R91" s="32">
        <f t="shared" si="44"/>
        <v>0</v>
      </c>
      <c r="S91" s="32">
        <f t="shared" si="44"/>
        <v>0</v>
      </c>
      <c r="T91" s="32">
        <f t="shared" si="44"/>
        <v>0</v>
      </c>
      <c r="U91" s="32">
        <f t="shared" si="44"/>
        <v>0</v>
      </c>
      <c r="V91" s="32">
        <f t="shared" si="44"/>
        <v>0</v>
      </c>
      <c r="W91" s="32">
        <f t="shared" si="44"/>
        <v>0</v>
      </c>
      <c r="X91" s="32">
        <f t="shared" si="44"/>
        <v>0</v>
      </c>
      <c r="Y91" s="32">
        <f t="shared" si="44"/>
        <v>0</v>
      </c>
      <c r="Z91" s="32">
        <f t="shared" si="44"/>
        <v>0</v>
      </c>
      <c r="AA91" s="32">
        <f t="shared" si="44"/>
        <v>0</v>
      </c>
      <c r="AB91" s="32">
        <f t="shared" si="44"/>
        <v>0</v>
      </c>
      <c r="AC91" s="32">
        <f t="shared" si="44"/>
        <v>0</v>
      </c>
      <c r="AD91" s="32">
        <f t="shared" si="44"/>
        <v>0</v>
      </c>
      <c r="AE91" s="32">
        <f t="shared" si="44"/>
        <v>0</v>
      </c>
      <c r="AF91" s="32">
        <f t="shared" si="44"/>
        <v>0</v>
      </c>
      <c r="AG91" s="32">
        <f t="shared" si="44"/>
        <v>3.3</v>
      </c>
      <c r="AH91" s="32">
        <f>AH92</f>
        <v>32</v>
      </c>
      <c r="AI91" s="128">
        <f t="shared" si="39"/>
        <v>0.65999999999999992</v>
      </c>
    </row>
    <row r="92" spans="2:35" ht="50.25" customHeight="1" x14ac:dyDescent="0.25">
      <c r="B92" s="99"/>
      <c r="C92" s="55"/>
      <c r="D92" s="72"/>
      <c r="E92" s="37" t="s">
        <v>13</v>
      </c>
      <c r="F92" s="48" t="s">
        <v>14</v>
      </c>
      <c r="G92" s="32">
        <v>5</v>
      </c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>
        <v>3.3</v>
      </c>
      <c r="AH92" s="32">
        <v>32</v>
      </c>
      <c r="AI92" s="128">
        <f t="shared" si="39"/>
        <v>0.65999999999999992</v>
      </c>
    </row>
    <row r="93" spans="2:35" ht="15" x14ac:dyDescent="0.25">
      <c r="B93" s="94"/>
      <c r="C93" s="59" t="s">
        <v>431</v>
      </c>
      <c r="D93" s="59"/>
      <c r="E93" s="76"/>
      <c r="F93" s="101" t="s">
        <v>432</v>
      </c>
      <c r="G93" s="8">
        <f>G94+G119+G157+G183+G146</f>
        <v>346952.27</v>
      </c>
      <c r="H93" s="8">
        <f t="shared" ref="H93:AG93" si="45">H94+H119+H157+H183+H146</f>
        <v>0</v>
      </c>
      <c r="I93" s="8">
        <f t="shared" si="45"/>
        <v>0</v>
      </c>
      <c r="J93" s="8">
        <f t="shared" si="45"/>
        <v>0</v>
      </c>
      <c r="K93" s="8">
        <f t="shared" si="45"/>
        <v>0</v>
      </c>
      <c r="L93" s="8">
        <f t="shared" si="45"/>
        <v>0</v>
      </c>
      <c r="M93" s="8">
        <f t="shared" si="45"/>
        <v>0</v>
      </c>
      <c r="N93" s="8">
        <f t="shared" si="45"/>
        <v>0</v>
      </c>
      <c r="O93" s="8">
        <f t="shared" si="45"/>
        <v>0</v>
      </c>
      <c r="P93" s="8">
        <f t="shared" si="45"/>
        <v>0</v>
      </c>
      <c r="Q93" s="8">
        <f t="shared" si="45"/>
        <v>0</v>
      </c>
      <c r="R93" s="8">
        <f t="shared" si="45"/>
        <v>0</v>
      </c>
      <c r="S93" s="8">
        <f t="shared" si="45"/>
        <v>0</v>
      </c>
      <c r="T93" s="8">
        <f t="shared" si="45"/>
        <v>0</v>
      </c>
      <c r="U93" s="8">
        <f t="shared" si="45"/>
        <v>0</v>
      </c>
      <c r="V93" s="8">
        <f t="shared" si="45"/>
        <v>0</v>
      </c>
      <c r="W93" s="8">
        <f t="shared" si="45"/>
        <v>0</v>
      </c>
      <c r="X93" s="8">
        <f t="shared" si="45"/>
        <v>0</v>
      </c>
      <c r="Y93" s="8">
        <f t="shared" si="45"/>
        <v>0</v>
      </c>
      <c r="Z93" s="8">
        <f t="shared" si="45"/>
        <v>0</v>
      </c>
      <c r="AA93" s="8">
        <f t="shared" si="45"/>
        <v>0</v>
      </c>
      <c r="AB93" s="8">
        <f t="shared" si="45"/>
        <v>0</v>
      </c>
      <c r="AC93" s="8">
        <f t="shared" si="45"/>
        <v>0</v>
      </c>
      <c r="AD93" s="8">
        <f t="shared" si="45"/>
        <v>0</v>
      </c>
      <c r="AE93" s="8">
        <f t="shared" si="45"/>
        <v>0</v>
      </c>
      <c r="AF93" s="8">
        <f t="shared" si="45"/>
        <v>0</v>
      </c>
      <c r="AG93" s="8">
        <f t="shared" si="45"/>
        <v>328719.39600000001</v>
      </c>
      <c r="AH93" s="8">
        <f>AH94+AH119+AH157+AH183+AH146</f>
        <v>347627.26899999997</v>
      </c>
      <c r="AI93" s="128">
        <f t="shared" si="39"/>
        <v>0.94744846603828237</v>
      </c>
    </row>
    <row r="94" spans="2:35" ht="15" x14ac:dyDescent="0.25">
      <c r="B94" s="94"/>
      <c r="C94" s="59" t="s">
        <v>433</v>
      </c>
      <c r="D94" s="74"/>
      <c r="E94" s="102"/>
      <c r="F94" s="46" t="s">
        <v>434</v>
      </c>
      <c r="G94" s="8">
        <f>G100+G95</f>
        <v>119604.6</v>
      </c>
      <c r="H94" s="8">
        <f t="shared" ref="H94:AG94" si="46">H100+H95</f>
        <v>0</v>
      </c>
      <c r="I94" s="8">
        <f t="shared" si="46"/>
        <v>0</v>
      </c>
      <c r="J94" s="8">
        <f t="shared" si="46"/>
        <v>0</v>
      </c>
      <c r="K94" s="8">
        <f t="shared" si="46"/>
        <v>0</v>
      </c>
      <c r="L94" s="8">
        <f t="shared" si="46"/>
        <v>0</v>
      </c>
      <c r="M94" s="8">
        <f t="shared" si="46"/>
        <v>0</v>
      </c>
      <c r="N94" s="8">
        <f t="shared" si="46"/>
        <v>0</v>
      </c>
      <c r="O94" s="8">
        <f t="shared" si="46"/>
        <v>0</v>
      </c>
      <c r="P94" s="8">
        <f t="shared" si="46"/>
        <v>0</v>
      </c>
      <c r="Q94" s="8">
        <f t="shared" si="46"/>
        <v>0</v>
      </c>
      <c r="R94" s="8">
        <f t="shared" si="46"/>
        <v>0</v>
      </c>
      <c r="S94" s="8">
        <f t="shared" si="46"/>
        <v>0</v>
      </c>
      <c r="T94" s="8">
        <f t="shared" si="46"/>
        <v>0</v>
      </c>
      <c r="U94" s="8">
        <f t="shared" si="46"/>
        <v>0</v>
      </c>
      <c r="V94" s="8">
        <f t="shared" si="46"/>
        <v>0</v>
      </c>
      <c r="W94" s="8">
        <f t="shared" si="46"/>
        <v>0</v>
      </c>
      <c r="X94" s="8">
        <f t="shared" si="46"/>
        <v>0</v>
      </c>
      <c r="Y94" s="8">
        <f t="shared" si="46"/>
        <v>0</v>
      </c>
      <c r="Z94" s="8">
        <f t="shared" si="46"/>
        <v>0</v>
      </c>
      <c r="AA94" s="8">
        <f t="shared" si="46"/>
        <v>0</v>
      </c>
      <c r="AB94" s="8">
        <f t="shared" si="46"/>
        <v>0</v>
      </c>
      <c r="AC94" s="8">
        <f t="shared" si="46"/>
        <v>0</v>
      </c>
      <c r="AD94" s="8">
        <f t="shared" si="46"/>
        <v>0</v>
      </c>
      <c r="AE94" s="8">
        <f t="shared" si="46"/>
        <v>0</v>
      </c>
      <c r="AF94" s="8">
        <f t="shared" si="46"/>
        <v>0</v>
      </c>
      <c r="AG94" s="8">
        <f t="shared" si="46"/>
        <v>113903.17</v>
      </c>
      <c r="AH94" s="8">
        <f>AH100+AH95</f>
        <v>119766.60248</v>
      </c>
      <c r="AI94" s="128">
        <f t="shared" si="39"/>
        <v>0.95233101402454412</v>
      </c>
    </row>
    <row r="95" spans="2:35" ht="60" x14ac:dyDescent="0.25">
      <c r="B95" s="94"/>
      <c r="C95" s="59"/>
      <c r="D95" s="27" t="s">
        <v>142</v>
      </c>
      <c r="E95" s="59"/>
      <c r="F95" s="46" t="s">
        <v>143</v>
      </c>
      <c r="G95" s="8">
        <f>G96</f>
        <v>1129</v>
      </c>
      <c r="H95" s="8">
        <f t="shared" ref="H95:AG98" si="47">H96</f>
        <v>0</v>
      </c>
      <c r="I95" s="8">
        <f t="shared" si="47"/>
        <v>0</v>
      </c>
      <c r="J95" s="8">
        <f t="shared" si="47"/>
        <v>0</v>
      </c>
      <c r="K95" s="8">
        <f t="shared" si="47"/>
        <v>0</v>
      </c>
      <c r="L95" s="8">
        <f t="shared" si="47"/>
        <v>0</v>
      </c>
      <c r="M95" s="8">
        <f t="shared" si="47"/>
        <v>0</v>
      </c>
      <c r="N95" s="8">
        <f t="shared" si="47"/>
        <v>0</v>
      </c>
      <c r="O95" s="8">
        <f t="shared" si="47"/>
        <v>0</v>
      </c>
      <c r="P95" s="8">
        <f t="shared" si="47"/>
        <v>0</v>
      </c>
      <c r="Q95" s="8">
        <f t="shared" si="47"/>
        <v>0</v>
      </c>
      <c r="R95" s="8">
        <f t="shared" si="47"/>
        <v>0</v>
      </c>
      <c r="S95" s="8">
        <f t="shared" si="47"/>
        <v>0</v>
      </c>
      <c r="T95" s="8">
        <f t="shared" si="47"/>
        <v>0</v>
      </c>
      <c r="U95" s="8">
        <f t="shared" si="47"/>
        <v>0</v>
      </c>
      <c r="V95" s="8">
        <f t="shared" si="47"/>
        <v>0</v>
      </c>
      <c r="W95" s="8">
        <f t="shared" si="47"/>
        <v>0</v>
      </c>
      <c r="X95" s="8">
        <f t="shared" si="47"/>
        <v>0</v>
      </c>
      <c r="Y95" s="8">
        <f t="shared" si="47"/>
        <v>0</v>
      </c>
      <c r="Z95" s="8">
        <f t="shared" si="47"/>
        <v>0</v>
      </c>
      <c r="AA95" s="8">
        <f t="shared" si="47"/>
        <v>0</v>
      </c>
      <c r="AB95" s="8">
        <f t="shared" si="47"/>
        <v>0</v>
      </c>
      <c r="AC95" s="8">
        <f t="shared" si="47"/>
        <v>0</v>
      </c>
      <c r="AD95" s="8">
        <f t="shared" si="47"/>
        <v>0</v>
      </c>
      <c r="AE95" s="8">
        <f t="shared" si="47"/>
        <v>0</v>
      </c>
      <c r="AF95" s="8">
        <f t="shared" si="47"/>
        <v>0</v>
      </c>
      <c r="AG95" s="8">
        <f t="shared" si="47"/>
        <v>1129</v>
      </c>
      <c r="AH95" s="8">
        <f>AH96</f>
        <v>1156</v>
      </c>
      <c r="AI95" s="128">
        <f t="shared" si="39"/>
        <v>1</v>
      </c>
    </row>
    <row r="96" spans="2:35" ht="45" x14ac:dyDescent="0.25">
      <c r="B96" s="94"/>
      <c r="C96" s="59"/>
      <c r="D96" s="27" t="s">
        <v>144</v>
      </c>
      <c r="E96" s="28"/>
      <c r="F96" s="28" t="s">
        <v>145</v>
      </c>
      <c r="G96" s="8">
        <f>G97</f>
        <v>1129</v>
      </c>
      <c r="H96" s="8">
        <f t="shared" si="47"/>
        <v>0</v>
      </c>
      <c r="I96" s="8">
        <f t="shared" si="47"/>
        <v>0</v>
      </c>
      <c r="J96" s="8">
        <f t="shared" si="47"/>
        <v>0</v>
      </c>
      <c r="K96" s="8">
        <f t="shared" si="47"/>
        <v>0</v>
      </c>
      <c r="L96" s="8">
        <f t="shared" si="47"/>
        <v>0</v>
      </c>
      <c r="M96" s="8">
        <f t="shared" si="47"/>
        <v>0</v>
      </c>
      <c r="N96" s="8">
        <f t="shared" si="47"/>
        <v>0</v>
      </c>
      <c r="O96" s="8">
        <f t="shared" si="47"/>
        <v>0</v>
      </c>
      <c r="P96" s="8">
        <f t="shared" si="47"/>
        <v>0</v>
      </c>
      <c r="Q96" s="8">
        <f t="shared" si="47"/>
        <v>0</v>
      </c>
      <c r="R96" s="8">
        <f t="shared" si="47"/>
        <v>0</v>
      </c>
      <c r="S96" s="8">
        <f t="shared" si="47"/>
        <v>0</v>
      </c>
      <c r="T96" s="8">
        <f t="shared" si="47"/>
        <v>0</v>
      </c>
      <c r="U96" s="8">
        <f t="shared" si="47"/>
        <v>0</v>
      </c>
      <c r="V96" s="8">
        <f t="shared" si="47"/>
        <v>0</v>
      </c>
      <c r="W96" s="8">
        <f t="shared" si="47"/>
        <v>0</v>
      </c>
      <c r="X96" s="8">
        <f t="shared" si="47"/>
        <v>0</v>
      </c>
      <c r="Y96" s="8">
        <f t="shared" si="47"/>
        <v>0</v>
      </c>
      <c r="Z96" s="8">
        <f t="shared" si="47"/>
        <v>0</v>
      </c>
      <c r="AA96" s="8">
        <f t="shared" si="47"/>
        <v>0</v>
      </c>
      <c r="AB96" s="8">
        <f t="shared" si="47"/>
        <v>0</v>
      </c>
      <c r="AC96" s="8">
        <f t="shared" si="47"/>
        <v>0</v>
      </c>
      <c r="AD96" s="8">
        <f t="shared" si="47"/>
        <v>0</v>
      </c>
      <c r="AE96" s="8">
        <f t="shared" si="47"/>
        <v>0</v>
      </c>
      <c r="AF96" s="8">
        <f t="shared" si="47"/>
        <v>0</v>
      </c>
      <c r="AG96" s="8">
        <f t="shared" si="47"/>
        <v>1129</v>
      </c>
      <c r="AH96" s="8">
        <f>AH97</f>
        <v>1156</v>
      </c>
      <c r="AI96" s="128">
        <f t="shared" si="39"/>
        <v>1</v>
      </c>
    </row>
    <row r="97" spans="2:36" ht="60" x14ac:dyDescent="0.25">
      <c r="B97" s="94"/>
      <c r="C97" s="59"/>
      <c r="D97" s="27" t="s">
        <v>146</v>
      </c>
      <c r="E97" s="60"/>
      <c r="F97" s="60" t="s">
        <v>147</v>
      </c>
      <c r="G97" s="8">
        <f>G98</f>
        <v>1129</v>
      </c>
      <c r="H97" s="8">
        <f t="shared" si="47"/>
        <v>0</v>
      </c>
      <c r="I97" s="8">
        <f t="shared" si="47"/>
        <v>0</v>
      </c>
      <c r="J97" s="8">
        <f t="shared" si="47"/>
        <v>0</v>
      </c>
      <c r="K97" s="8">
        <f t="shared" si="47"/>
        <v>0</v>
      </c>
      <c r="L97" s="8">
        <f t="shared" si="47"/>
        <v>0</v>
      </c>
      <c r="M97" s="8">
        <f t="shared" si="47"/>
        <v>0</v>
      </c>
      <c r="N97" s="8">
        <f t="shared" si="47"/>
        <v>0</v>
      </c>
      <c r="O97" s="8">
        <f t="shared" si="47"/>
        <v>0</v>
      </c>
      <c r="P97" s="8">
        <f t="shared" si="47"/>
        <v>0</v>
      </c>
      <c r="Q97" s="8">
        <f t="shared" si="47"/>
        <v>0</v>
      </c>
      <c r="R97" s="8">
        <f t="shared" si="47"/>
        <v>0</v>
      </c>
      <c r="S97" s="8">
        <f t="shared" si="47"/>
        <v>0</v>
      </c>
      <c r="T97" s="8">
        <f t="shared" si="47"/>
        <v>0</v>
      </c>
      <c r="U97" s="8">
        <f t="shared" si="47"/>
        <v>0</v>
      </c>
      <c r="V97" s="8">
        <f t="shared" si="47"/>
        <v>0</v>
      </c>
      <c r="W97" s="8">
        <f t="shared" si="47"/>
        <v>0</v>
      </c>
      <c r="X97" s="8">
        <f t="shared" si="47"/>
        <v>0</v>
      </c>
      <c r="Y97" s="8">
        <f t="shared" si="47"/>
        <v>0</v>
      </c>
      <c r="Z97" s="8">
        <f t="shared" si="47"/>
        <v>0</v>
      </c>
      <c r="AA97" s="8">
        <f t="shared" si="47"/>
        <v>0</v>
      </c>
      <c r="AB97" s="8">
        <f t="shared" si="47"/>
        <v>0</v>
      </c>
      <c r="AC97" s="8">
        <f t="shared" si="47"/>
        <v>0</v>
      </c>
      <c r="AD97" s="8">
        <f t="shared" si="47"/>
        <v>0</v>
      </c>
      <c r="AE97" s="8">
        <f t="shared" si="47"/>
        <v>0</v>
      </c>
      <c r="AF97" s="8">
        <f t="shared" si="47"/>
        <v>0</v>
      </c>
      <c r="AG97" s="8">
        <f t="shared" si="47"/>
        <v>1129</v>
      </c>
      <c r="AH97" s="8">
        <f>AH98</f>
        <v>1156</v>
      </c>
      <c r="AI97" s="128">
        <f t="shared" si="39"/>
        <v>1</v>
      </c>
    </row>
    <row r="98" spans="2:36" ht="60" x14ac:dyDescent="0.25">
      <c r="B98" s="94"/>
      <c r="C98" s="59"/>
      <c r="D98" s="56" t="s">
        <v>511</v>
      </c>
      <c r="E98" s="62"/>
      <c r="F98" s="61" t="s">
        <v>517</v>
      </c>
      <c r="G98" s="8">
        <f>G99</f>
        <v>1129</v>
      </c>
      <c r="H98" s="8">
        <f t="shared" si="47"/>
        <v>0</v>
      </c>
      <c r="I98" s="8">
        <f t="shared" si="47"/>
        <v>0</v>
      </c>
      <c r="J98" s="8">
        <f t="shared" si="47"/>
        <v>0</v>
      </c>
      <c r="K98" s="8">
        <f t="shared" si="47"/>
        <v>0</v>
      </c>
      <c r="L98" s="8">
        <f t="shared" si="47"/>
        <v>0</v>
      </c>
      <c r="M98" s="8">
        <f t="shared" si="47"/>
        <v>0</v>
      </c>
      <c r="N98" s="8">
        <f t="shared" si="47"/>
        <v>0</v>
      </c>
      <c r="O98" s="8">
        <f t="shared" si="47"/>
        <v>0</v>
      </c>
      <c r="P98" s="8">
        <f t="shared" si="47"/>
        <v>0</v>
      </c>
      <c r="Q98" s="8">
        <f t="shared" si="47"/>
        <v>0</v>
      </c>
      <c r="R98" s="8">
        <f t="shared" si="47"/>
        <v>0</v>
      </c>
      <c r="S98" s="8">
        <f t="shared" si="47"/>
        <v>0</v>
      </c>
      <c r="T98" s="8">
        <f t="shared" si="47"/>
        <v>0</v>
      </c>
      <c r="U98" s="8">
        <f t="shared" si="47"/>
        <v>0</v>
      </c>
      <c r="V98" s="8">
        <f t="shared" si="47"/>
        <v>0</v>
      </c>
      <c r="W98" s="8">
        <f t="shared" si="47"/>
        <v>0</v>
      </c>
      <c r="X98" s="8">
        <f t="shared" si="47"/>
        <v>0</v>
      </c>
      <c r="Y98" s="8">
        <f t="shared" si="47"/>
        <v>0</v>
      </c>
      <c r="Z98" s="8">
        <f t="shared" si="47"/>
        <v>0</v>
      </c>
      <c r="AA98" s="8">
        <f t="shared" si="47"/>
        <v>0</v>
      </c>
      <c r="AB98" s="8">
        <f t="shared" si="47"/>
        <v>0</v>
      </c>
      <c r="AC98" s="8">
        <f t="shared" si="47"/>
        <v>0</v>
      </c>
      <c r="AD98" s="8">
        <f t="shared" si="47"/>
        <v>0</v>
      </c>
      <c r="AE98" s="8">
        <f t="shared" si="47"/>
        <v>0</v>
      </c>
      <c r="AF98" s="8">
        <f t="shared" si="47"/>
        <v>0</v>
      </c>
      <c r="AG98" s="8">
        <f t="shared" si="47"/>
        <v>1129</v>
      </c>
      <c r="AH98" s="8">
        <f>AH99</f>
        <v>1156</v>
      </c>
      <c r="AI98" s="128">
        <f t="shared" si="39"/>
        <v>1</v>
      </c>
    </row>
    <row r="99" spans="2:36" ht="30" x14ac:dyDescent="0.25">
      <c r="B99" s="94"/>
      <c r="C99" s="59"/>
      <c r="D99" s="56"/>
      <c r="E99" s="62" t="s">
        <v>149</v>
      </c>
      <c r="F99" s="63" t="s">
        <v>150</v>
      </c>
      <c r="G99" s="8">
        <v>1129</v>
      </c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>
        <v>1129</v>
      </c>
      <c r="AH99" s="8">
        <v>1156</v>
      </c>
      <c r="AI99" s="128">
        <f t="shared" si="39"/>
        <v>1</v>
      </c>
    </row>
    <row r="100" spans="2:36" ht="19.5" customHeight="1" x14ac:dyDescent="0.25">
      <c r="B100" s="94" t="s">
        <v>533</v>
      </c>
      <c r="C100" s="59"/>
      <c r="D100" s="27" t="s">
        <v>189</v>
      </c>
      <c r="E100" s="28"/>
      <c r="F100" s="28" t="s">
        <v>190</v>
      </c>
      <c r="G100" s="8">
        <f>G101+G115</f>
        <v>118475.6</v>
      </c>
      <c r="H100" s="8">
        <f t="shared" ref="H100:AG100" si="48">H101+H115</f>
        <v>0</v>
      </c>
      <c r="I100" s="8">
        <f t="shared" si="48"/>
        <v>0</v>
      </c>
      <c r="J100" s="8">
        <f t="shared" si="48"/>
        <v>0</v>
      </c>
      <c r="K100" s="8">
        <f t="shared" si="48"/>
        <v>0</v>
      </c>
      <c r="L100" s="8">
        <f t="shared" si="48"/>
        <v>0</v>
      </c>
      <c r="M100" s="8">
        <f t="shared" si="48"/>
        <v>0</v>
      </c>
      <c r="N100" s="8">
        <f t="shared" si="48"/>
        <v>0</v>
      </c>
      <c r="O100" s="8">
        <f t="shared" si="48"/>
        <v>0</v>
      </c>
      <c r="P100" s="8">
        <f t="shared" si="48"/>
        <v>0</v>
      </c>
      <c r="Q100" s="8">
        <f t="shared" si="48"/>
        <v>0</v>
      </c>
      <c r="R100" s="8">
        <f t="shared" si="48"/>
        <v>0</v>
      </c>
      <c r="S100" s="8">
        <f t="shared" si="48"/>
        <v>0</v>
      </c>
      <c r="T100" s="8">
        <f t="shared" si="48"/>
        <v>0</v>
      </c>
      <c r="U100" s="8">
        <f t="shared" si="48"/>
        <v>0</v>
      </c>
      <c r="V100" s="8">
        <f t="shared" si="48"/>
        <v>0</v>
      </c>
      <c r="W100" s="8">
        <f t="shared" si="48"/>
        <v>0</v>
      </c>
      <c r="X100" s="8">
        <f t="shared" si="48"/>
        <v>0</v>
      </c>
      <c r="Y100" s="8">
        <f t="shared" si="48"/>
        <v>0</v>
      </c>
      <c r="Z100" s="8">
        <f t="shared" si="48"/>
        <v>0</v>
      </c>
      <c r="AA100" s="8">
        <f t="shared" si="48"/>
        <v>0</v>
      </c>
      <c r="AB100" s="8">
        <f t="shared" si="48"/>
        <v>0</v>
      </c>
      <c r="AC100" s="8">
        <f t="shared" si="48"/>
        <v>0</v>
      </c>
      <c r="AD100" s="8">
        <f t="shared" si="48"/>
        <v>0</v>
      </c>
      <c r="AE100" s="8">
        <f t="shared" si="48"/>
        <v>0</v>
      </c>
      <c r="AF100" s="8">
        <f t="shared" si="48"/>
        <v>0</v>
      </c>
      <c r="AG100" s="8">
        <f t="shared" si="48"/>
        <v>112774.17</v>
      </c>
      <c r="AH100" s="8">
        <f>AH101+AH115</f>
        <v>118610.60248</v>
      </c>
      <c r="AI100" s="128">
        <f t="shared" si="39"/>
        <v>0.95187675774589864</v>
      </c>
      <c r="AJ100" s="19"/>
    </row>
    <row r="101" spans="2:36" ht="35.450000000000003" customHeight="1" x14ac:dyDescent="0.25">
      <c r="B101" s="94"/>
      <c r="C101" s="59"/>
      <c r="D101" s="27" t="s">
        <v>191</v>
      </c>
      <c r="E101" s="28"/>
      <c r="F101" s="28" t="s">
        <v>192</v>
      </c>
      <c r="G101" s="8">
        <f>G102+G105+G112</f>
        <v>113994.40000000001</v>
      </c>
      <c r="H101" s="8">
        <f t="shared" ref="H101:AG101" si="49">H102+H105+H112</f>
        <v>0</v>
      </c>
      <c r="I101" s="8">
        <f t="shared" si="49"/>
        <v>0</v>
      </c>
      <c r="J101" s="8">
        <f t="shared" si="49"/>
        <v>0</v>
      </c>
      <c r="K101" s="8">
        <f t="shared" si="49"/>
        <v>0</v>
      </c>
      <c r="L101" s="8">
        <f t="shared" si="49"/>
        <v>0</v>
      </c>
      <c r="M101" s="8">
        <f t="shared" si="49"/>
        <v>0</v>
      </c>
      <c r="N101" s="8">
        <f t="shared" si="49"/>
        <v>0</v>
      </c>
      <c r="O101" s="8">
        <f t="shared" si="49"/>
        <v>0</v>
      </c>
      <c r="P101" s="8">
        <f t="shared" si="49"/>
        <v>0</v>
      </c>
      <c r="Q101" s="8">
        <f t="shared" si="49"/>
        <v>0</v>
      </c>
      <c r="R101" s="8">
        <f t="shared" si="49"/>
        <v>0</v>
      </c>
      <c r="S101" s="8">
        <f t="shared" si="49"/>
        <v>0</v>
      </c>
      <c r="T101" s="8">
        <f t="shared" si="49"/>
        <v>0</v>
      </c>
      <c r="U101" s="8">
        <f t="shared" si="49"/>
        <v>0</v>
      </c>
      <c r="V101" s="8">
        <f t="shared" si="49"/>
        <v>0</v>
      </c>
      <c r="W101" s="8">
        <f t="shared" si="49"/>
        <v>0</v>
      </c>
      <c r="X101" s="8">
        <f t="shared" si="49"/>
        <v>0</v>
      </c>
      <c r="Y101" s="8">
        <f t="shared" si="49"/>
        <v>0</v>
      </c>
      <c r="Z101" s="8">
        <f t="shared" si="49"/>
        <v>0</v>
      </c>
      <c r="AA101" s="8">
        <f t="shared" si="49"/>
        <v>0</v>
      </c>
      <c r="AB101" s="8">
        <f t="shared" si="49"/>
        <v>0</v>
      </c>
      <c r="AC101" s="8">
        <f t="shared" si="49"/>
        <v>0</v>
      </c>
      <c r="AD101" s="8">
        <f t="shared" si="49"/>
        <v>0</v>
      </c>
      <c r="AE101" s="8">
        <f t="shared" si="49"/>
        <v>0</v>
      </c>
      <c r="AF101" s="8">
        <f t="shared" si="49"/>
        <v>0</v>
      </c>
      <c r="AG101" s="8">
        <f t="shared" si="49"/>
        <v>108292.97</v>
      </c>
      <c r="AH101" s="8">
        <f>AH102+AH105+AH112</f>
        <v>114102.40248</v>
      </c>
      <c r="AI101" s="128">
        <f t="shared" si="39"/>
        <v>0.94998499926312163</v>
      </c>
    </row>
    <row r="102" spans="2:36" ht="64.5" customHeight="1" x14ac:dyDescent="0.25">
      <c r="B102" s="94"/>
      <c r="C102" s="59"/>
      <c r="D102" s="27" t="s">
        <v>193</v>
      </c>
      <c r="E102" s="28"/>
      <c r="F102" s="28" t="s">
        <v>194</v>
      </c>
      <c r="G102" s="8">
        <f>G103</f>
        <v>30851.45</v>
      </c>
      <c r="H102" s="8">
        <f t="shared" ref="H102:AG103" si="50">H103</f>
        <v>0</v>
      </c>
      <c r="I102" s="8">
        <f t="shared" si="50"/>
        <v>0</v>
      </c>
      <c r="J102" s="8">
        <f t="shared" si="50"/>
        <v>0</v>
      </c>
      <c r="K102" s="8">
        <f t="shared" si="50"/>
        <v>0</v>
      </c>
      <c r="L102" s="8">
        <f t="shared" si="50"/>
        <v>0</v>
      </c>
      <c r="M102" s="8">
        <f t="shared" si="50"/>
        <v>0</v>
      </c>
      <c r="N102" s="8">
        <f t="shared" si="50"/>
        <v>0</v>
      </c>
      <c r="O102" s="8">
        <f t="shared" si="50"/>
        <v>0</v>
      </c>
      <c r="P102" s="8">
        <f t="shared" si="50"/>
        <v>0</v>
      </c>
      <c r="Q102" s="8">
        <f t="shared" si="50"/>
        <v>0</v>
      </c>
      <c r="R102" s="8">
        <f t="shared" si="50"/>
        <v>0</v>
      </c>
      <c r="S102" s="8">
        <f t="shared" si="50"/>
        <v>0</v>
      </c>
      <c r="T102" s="8">
        <f t="shared" si="50"/>
        <v>0</v>
      </c>
      <c r="U102" s="8">
        <f t="shared" si="50"/>
        <v>0</v>
      </c>
      <c r="V102" s="8">
        <f t="shared" si="50"/>
        <v>0</v>
      </c>
      <c r="W102" s="8">
        <f t="shared" si="50"/>
        <v>0</v>
      </c>
      <c r="X102" s="8">
        <f t="shared" si="50"/>
        <v>0</v>
      </c>
      <c r="Y102" s="8">
        <f t="shared" si="50"/>
        <v>0</v>
      </c>
      <c r="Z102" s="8">
        <f t="shared" si="50"/>
        <v>0</v>
      </c>
      <c r="AA102" s="8">
        <f t="shared" si="50"/>
        <v>0</v>
      </c>
      <c r="AB102" s="8">
        <f t="shared" si="50"/>
        <v>0</v>
      </c>
      <c r="AC102" s="8">
        <f t="shared" si="50"/>
        <v>0</v>
      </c>
      <c r="AD102" s="8">
        <f t="shared" si="50"/>
        <v>0</v>
      </c>
      <c r="AE102" s="8">
        <f t="shared" si="50"/>
        <v>0</v>
      </c>
      <c r="AF102" s="8">
        <f t="shared" si="50"/>
        <v>0</v>
      </c>
      <c r="AG102" s="8">
        <f t="shared" si="50"/>
        <v>30851.45</v>
      </c>
      <c r="AH102" s="8">
        <f>AH103</f>
        <v>30851.45148</v>
      </c>
      <c r="AI102" s="128">
        <f t="shared" si="39"/>
        <v>1</v>
      </c>
    </row>
    <row r="103" spans="2:36" ht="49.15" customHeight="1" x14ac:dyDescent="0.25">
      <c r="B103" s="94"/>
      <c r="C103" s="59"/>
      <c r="D103" s="27" t="s">
        <v>195</v>
      </c>
      <c r="E103" s="36"/>
      <c r="F103" s="36" t="s">
        <v>12</v>
      </c>
      <c r="G103" s="32">
        <f>G104</f>
        <v>30851.45</v>
      </c>
      <c r="H103" s="32">
        <f t="shared" si="50"/>
        <v>0</v>
      </c>
      <c r="I103" s="32">
        <f t="shared" si="50"/>
        <v>0</v>
      </c>
      <c r="J103" s="32">
        <f t="shared" si="50"/>
        <v>0</v>
      </c>
      <c r="K103" s="32">
        <f t="shared" si="50"/>
        <v>0</v>
      </c>
      <c r="L103" s="32">
        <f t="shared" si="50"/>
        <v>0</v>
      </c>
      <c r="M103" s="32">
        <f t="shared" si="50"/>
        <v>0</v>
      </c>
      <c r="N103" s="32">
        <f t="shared" si="50"/>
        <v>0</v>
      </c>
      <c r="O103" s="32">
        <f t="shared" si="50"/>
        <v>0</v>
      </c>
      <c r="P103" s="32">
        <f t="shared" si="50"/>
        <v>0</v>
      </c>
      <c r="Q103" s="32">
        <f t="shared" si="50"/>
        <v>0</v>
      </c>
      <c r="R103" s="32">
        <f t="shared" si="50"/>
        <v>0</v>
      </c>
      <c r="S103" s="32">
        <f t="shared" si="50"/>
        <v>0</v>
      </c>
      <c r="T103" s="32">
        <f t="shared" si="50"/>
        <v>0</v>
      </c>
      <c r="U103" s="32">
        <f t="shared" si="50"/>
        <v>0</v>
      </c>
      <c r="V103" s="32">
        <f t="shared" si="50"/>
        <v>0</v>
      </c>
      <c r="W103" s="32">
        <f t="shared" si="50"/>
        <v>0</v>
      </c>
      <c r="X103" s="32">
        <f t="shared" si="50"/>
        <v>0</v>
      </c>
      <c r="Y103" s="32">
        <f t="shared" si="50"/>
        <v>0</v>
      </c>
      <c r="Z103" s="32">
        <f t="shared" si="50"/>
        <v>0</v>
      </c>
      <c r="AA103" s="32">
        <f t="shared" si="50"/>
        <v>0</v>
      </c>
      <c r="AB103" s="32">
        <f t="shared" si="50"/>
        <v>0</v>
      </c>
      <c r="AC103" s="32">
        <f t="shared" si="50"/>
        <v>0</v>
      </c>
      <c r="AD103" s="32">
        <f t="shared" si="50"/>
        <v>0</v>
      </c>
      <c r="AE103" s="32">
        <f t="shared" si="50"/>
        <v>0</v>
      </c>
      <c r="AF103" s="32">
        <f t="shared" si="50"/>
        <v>0</v>
      </c>
      <c r="AG103" s="32">
        <f t="shared" si="50"/>
        <v>30851.45</v>
      </c>
      <c r="AH103" s="32">
        <f>AH104</f>
        <v>30851.45148</v>
      </c>
      <c r="AI103" s="128">
        <f t="shared" si="39"/>
        <v>1</v>
      </c>
    </row>
    <row r="104" spans="2:36" ht="45" customHeight="1" x14ac:dyDescent="0.25">
      <c r="B104" s="94"/>
      <c r="C104" s="59"/>
      <c r="D104" s="56"/>
      <c r="E104" s="37" t="s">
        <v>13</v>
      </c>
      <c r="F104" s="48" t="s">
        <v>14</v>
      </c>
      <c r="G104" s="32">
        <v>30851.45</v>
      </c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>
        <v>30851.45</v>
      </c>
      <c r="AH104" s="32">
        <f>31676.86-246.5-578.90852</f>
        <v>30851.45148</v>
      </c>
      <c r="AI104" s="128">
        <f t="shared" si="39"/>
        <v>1</v>
      </c>
    </row>
    <row r="105" spans="2:36" ht="60.75" customHeight="1" x14ac:dyDescent="0.25">
      <c r="B105" s="94"/>
      <c r="C105" s="59"/>
      <c r="D105" s="27" t="s">
        <v>196</v>
      </c>
      <c r="E105" s="28"/>
      <c r="F105" s="28" t="s">
        <v>197</v>
      </c>
      <c r="G105" s="32">
        <f>G106+G108+G110</f>
        <v>7218.2099999999991</v>
      </c>
      <c r="H105" s="32">
        <f t="shared" ref="H105:AG105" si="51">H106+H108+H110</f>
        <v>0</v>
      </c>
      <c r="I105" s="32">
        <f t="shared" si="51"/>
        <v>0</v>
      </c>
      <c r="J105" s="32">
        <f t="shared" si="51"/>
        <v>0</v>
      </c>
      <c r="K105" s="32">
        <f t="shared" si="51"/>
        <v>0</v>
      </c>
      <c r="L105" s="32">
        <f t="shared" si="51"/>
        <v>0</v>
      </c>
      <c r="M105" s="32">
        <f t="shared" si="51"/>
        <v>0</v>
      </c>
      <c r="N105" s="32">
        <f t="shared" si="51"/>
        <v>0</v>
      </c>
      <c r="O105" s="32">
        <f t="shared" si="51"/>
        <v>0</v>
      </c>
      <c r="P105" s="32">
        <f t="shared" si="51"/>
        <v>0</v>
      </c>
      <c r="Q105" s="32">
        <f t="shared" si="51"/>
        <v>0</v>
      </c>
      <c r="R105" s="32">
        <f t="shared" si="51"/>
        <v>0</v>
      </c>
      <c r="S105" s="32">
        <f t="shared" si="51"/>
        <v>0</v>
      </c>
      <c r="T105" s="32">
        <f t="shared" si="51"/>
        <v>0</v>
      </c>
      <c r="U105" s="32">
        <f t="shared" si="51"/>
        <v>0</v>
      </c>
      <c r="V105" s="32">
        <f t="shared" si="51"/>
        <v>0</v>
      </c>
      <c r="W105" s="32">
        <f t="shared" si="51"/>
        <v>0</v>
      </c>
      <c r="X105" s="32">
        <f t="shared" si="51"/>
        <v>0</v>
      </c>
      <c r="Y105" s="32">
        <f t="shared" si="51"/>
        <v>0</v>
      </c>
      <c r="Z105" s="32">
        <f t="shared" si="51"/>
        <v>0</v>
      </c>
      <c r="AA105" s="32">
        <f t="shared" si="51"/>
        <v>0</v>
      </c>
      <c r="AB105" s="32">
        <f t="shared" si="51"/>
        <v>0</v>
      </c>
      <c r="AC105" s="32">
        <f t="shared" si="51"/>
        <v>0</v>
      </c>
      <c r="AD105" s="32">
        <f t="shared" si="51"/>
        <v>0</v>
      </c>
      <c r="AE105" s="32">
        <f t="shared" si="51"/>
        <v>0</v>
      </c>
      <c r="AF105" s="32">
        <f t="shared" si="51"/>
        <v>0</v>
      </c>
      <c r="AG105" s="32">
        <f t="shared" si="51"/>
        <v>7191.73</v>
      </c>
      <c r="AH105" s="32">
        <f>AH106+AH108+AH110</f>
        <v>7299.2110000000002</v>
      </c>
      <c r="AI105" s="128">
        <f t="shared" si="39"/>
        <v>0.99633150046895291</v>
      </c>
    </row>
    <row r="106" spans="2:36" ht="39" customHeight="1" x14ac:dyDescent="0.25">
      <c r="B106" s="94"/>
      <c r="C106" s="59"/>
      <c r="D106" s="27" t="s">
        <v>198</v>
      </c>
      <c r="E106" s="36"/>
      <c r="F106" s="36" t="s">
        <v>199</v>
      </c>
      <c r="G106" s="32">
        <f>G107</f>
        <v>179.94</v>
      </c>
      <c r="H106" s="32">
        <f t="shared" ref="H106:AG106" si="52">H107</f>
        <v>0</v>
      </c>
      <c r="I106" s="32">
        <f t="shared" si="52"/>
        <v>0</v>
      </c>
      <c r="J106" s="32">
        <f t="shared" si="52"/>
        <v>0</v>
      </c>
      <c r="K106" s="32">
        <f t="shared" si="52"/>
        <v>0</v>
      </c>
      <c r="L106" s="32">
        <f t="shared" si="52"/>
        <v>0</v>
      </c>
      <c r="M106" s="32">
        <f t="shared" si="52"/>
        <v>0</v>
      </c>
      <c r="N106" s="32">
        <f t="shared" si="52"/>
        <v>0</v>
      </c>
      <c r="O106" s="32">
        <f t="shared" si="52"/>
        <v>0</v>
      </c>
      <c r="P106" s="32">
        <f t="shared" si="52"/>
        <v>0</v>
      </c>
      <c r="Q106" s="32">
        <f t="shared" si="52"/>
        <v>0</v>
      </c>
      <c r="R106" s="32">
        <f t="shared" si="52"/>
        <v>0</v>
      </c>
      <c r="S106" s="32">
        <f t="shared" si="52"/>
        <v>0</v>
      </c>
      <c r="T106" s="32">
        <f t="shared" si="52"/>
        <v>0</v>
      </c>
      <c r="U106" s="32">
        <f t="shared" si="52"/>
        <v>0</v>
      </c>
      <c r="V106" s="32">
        <f t="shared" si="52"/>
        <v>0</v>
      </c>
      <c r="W106" s="32">
        <f t="shared" si="52"/>
        <v>0</v>
      </c>
      <c r="X106" s="32">
        <f t="shared" si="52"/>
        <v>0</v>
      </c>
      <c r="Y106" s="32">
        <f t="shared" si="52"/>
        <v>0</v>
      </c>
      <c r="Z106" s="32">
        <f t="shared" si="52"/>
        <v>0</v>
      </c>
      <c r="AA106" s="32">
        <f t="shared" si="52"/>
        <v>0</v>
      </c>
      <c r="AB106" s="32">
        <f t="shared" si="52"/>
        <v>0</v>
      </c>
      <c r="AC106" s="32">
        <f t="shared" si="52"/>
        <v>0</v>
      </c>
      <c r="AD106" s="32">
        <f t="shared" si="52"/>
        <v>0</v>
      </c>
      <c r="AE106" s="32">
        <f t="shared" si="52"/>
        <v>0</v>
      </c>
      <c r="AF106" s="32">
        <f t="shared" si="52"/>
        <v>0</v>
      </c>
      <c r="AG106" s="32">
        <f t="shared" si="52"/>
        <v>179.94</v>
      </c>
      <c r="AH106" s="32">
        <f>AH107</f>
        <v>206.94399999999999</v>
      </c>
      <c r="AI106" s="128">
        <f t="shared" si="39"/>
        <v>1</v>
      </c>
    </row>
    <row r="107" spans="2:36" ht="54" customHeight="1" x14ac:dyDescent="0.25">
      <c r="B107" s="94"/>
      <c r="C107" s="59"/>
      <c r="D107" s="27"/>
      <c r="E107" s="37" t="s">
        <v>13</v>
      </c>
      <c r="F107" s="48" t="s">
        <v>14</v>
      </c>
      <c r="G107" s="32">
        <v>179.94</v>
      </c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>
        <v>179.94</v>
      </c>
      <c r="AH107" s="32">
        <v>206.94399999999999</v>
      </c>
      <c r="AI107" s="128">
        <f t="shared" si="39"/>
        <v>1</v>
      </c>
    </row>
    <row r="108" spans="2:36" ht="19.5" customHeight="1" x14ac:dyDescent="0.25">
      <c r="B108" s="94"/>
      <c r="C108" s="59"/>
      <c r="D108" s="27" t="s">
        <v>200</v>
      </c>
      <c r="E108" s="39"/>
      <c r="F108" s="39" t="s">
        <v>201</v>
      </c>
      <c r="G108" s="32">
        <f>G109</f>
        <v>6398.2</v>
      </c>
      <c r="H108" s="32">
        <f t="shared" ref="H108:AG108" si="53">H109</f>
        <v>0</v>
      </c>
      <c r="I108" s="32">
        <f t="shared" si="53"/>
        <v>0</v>
      </c>
      <c r="J108" s="32">
        <f t="shared" si="53"/>
        <v>0</v>
      </c>
      <c r="K108" s="32">
        <f t="shared" si="53"/>
        <v>0</v>
      </c>
      <c r="L108" s="32">
        <f t="shared" si="53"/>
        <v>0</v>
      </c>
      <c r="M108" s="32">
        <f t="shared" si="53"/>
        <v>0</v>
      </c>
      <c r="N108" s="32">
        <f t="shared" si="53"/>
        <v>0</v>
      </c>
      <c r="O108" s="32">
        <f t="shared" si="53"/>
        <v>0</v>
      </c>
      <c r="P108" s="32">
        <f t="shared" si="53"/>
        <v>0</v>
      </c>
      <c r="Q108" s="32">
        <f t="shared" si="53"/>
        <v>0</v>
      </c>
      <c r="R108" s="32">
        <f t="shared" si="53"/>
        <v>0</v>
      </c>
      <c r="S108" s="32">
        <f t="shared" si="53"/>
        <v>0</v>
      </c>
      <c r="T108" s="32">
        <f t="shared" si="53"/>
        <v>0</v>
      </c>
      <c r="U108" s="32">
        <f t="shared" si="53"/>
        <v>0</v>
      </c>
      <c r="V108" s="32">
        <f t="shared" si="53"/>
        <v>0</v>
      </c>
      <c r="W108" s="32">
        <f t="shared" si="53"/>
        <v>0</v>
      </c>
      <c r="X108" s="32">
        <f t="shared" si="53"/>
        <v>0</v>
      </c>
      <c r="Y108" s="32">
        <f t="shared" si="53"/>
        <v>0</v>
      </c>
      <c r="Z108" s="32">
        <f t="shared" si="53"/>
        <v>0</v>
      </c>
      <c r="AA108" s="32">
        <f t="shared" si="53"/>
        <v>0</v>
      </c>
      <c r="AB108" s="32">
        <f t="shared" si="53"/>
        <v>0</v>
      </c>
      <c r="AC108" s="32">
        <f t="shared" si="53"/>
        <v>0</v>
      </c>
      <c r="AD108" s="32">
        <f t="shared" si="53"/>
        <v>0</v>
      </c>
      <c r="AE108" s="32">
        <f t="shared" si="53"/>
        <v>0</v>
      </c>
      <c r="AF108" s="32">
        <f t="shared" si="53"/>
        <v>0</v>
      </c>
      <c r="AG108" s="32">
        <f t="shared" si="53"/>
        <v>6371.72</v>
      </c>
      <c r="AH108" s="32">
        <f>AH109</f>
        <v>6425.2</v>
      </c>
      <c r="AI108" s="128">
        <f t="shared" si="39"/>
        <v>0.99586133600075033</v>
      </c>
    </row>
    <row r="109" spans="2:36" ht="48" customHeight="1" x14ac:dyDescent="0.25">
      <c r="B109" s="94"/>
      <c r="C109" s="59"/>
      <c r="D109" s="27"/>
      <c r="E109" s="37" t="s">
        <v>13</v>
      </c>
      <c r="F109" s="48" t="s">
        <v>14</v>
      </c>
      <c r="G109" s="32">
        <v>6398.2</v>
      </c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>
        <v>6371.72</v>
      </c>
      <c r="AH109" s="32">
        <v>6425.2</v>
      </c>
      <c r="AI109" s="128">
        <f t="shared" si="39"/>
        <v>0.99586133600075033</v>
      </c>
    </row>
    <row r="110" spans="2:36" ht="25.5" customHeight="1" x14ac:dyDescent="0.25">
      <c r="B110" s="94"/>
      <c r="C110" s="59"/>
      <c r="D110" s="27" t="s">
        <v>202</v>
      </c>
      <c r="E110" s="39"/>
      <c r="F110" s="39" t="s">
        <v>203</v>
      </c>
      <c r="G110" s="119">
        <f>G111</f>
        <v>640.07000000000005</v>
      </c>
      <c r="H110" s="119">
        <f t="shared" ref="H110:AG110" si="54">H111</f>
        <v>0</v>
      </c>
      <c r="I110" s="119">
        <f t="shared" si="54"/>
        <v>0</v>
      </c>
      <c r="J110" s="119">
        <f t="shared" si="54"/>
        <v>0</v>
      </c>
      <c r="K110" s="119">
        <f t="shared" si="54"/>
        <v>0</v>
      </c>
      <c r="L110" s="119">
        <f t="shared" si="54"/>
        <v>0</v>
      </c>
      <c r="M110" s="119">
        <f t="shared" si="54"/>
        <v>0</v>
      </c>
      <c r="N110" s="119">
        <f t="shared" si="54"/>
        <v>0</v>
      </c>
      <c r="O110" s="119">
        <f t="shared" si="54"/>
        <v>0</v>
      </c>
      <c r="P110" s="119">
        <f t="shared" si="54"/>
        <v>0</v>
      </c>
      <c r="Q110" s="119">
        <f t="shared" si="54"/>
        <v>0</v>
      </c>
      <c r="R110" s="119">
        <f t="shared" si="54"/>
        <v>0</v>
      </c>
      <c r="S110" s="119">
        <f t="shared" si="54"/>
        <v>0</v>
      </c>
      <c r="T110" s="119">
        <f t="shared" si="54"/>
        <v>0</v>
      </c>
      <c r="U110" s="119">
        <f t="shared" si="54"/>
        <v>0</v>
      </c>
      <c r="V110" s="119">
        <f t="shared" si="54"/>
        <v>0</v>
      </c>
      <c r="W110" s="119">
        <f t="shared" si="54"/>
        <v>0</v>
      </c>
      <c r="X110" s="119">
        <f t="shared" si="54"/>
        <v>0</v>
      </c>
      <c r="Y110" s="119">
        <f t="shared" si="54"/>
        <v>0</v>
      </c>
      <c r="Z110" s="119">
        <f t="shared" si="54"/>
        <v>0</v>
      </c>
      <c r="AA110" s="119">
        <f t="shared" si="54"/>
        <v>0</v>
      </c>
      <c r="AB110" s="119">
        <f t="shared" si="54"/>
        <v>0</v>
      </c>
      <c r="AC110" s="119">
        <f t="shared" si="54"/>
        <v>0</v>
      </c>
      <c r="AD110" s="119">
        <f t="shared" si="54"/>
        <v>0</v>
      </c>
      <c r="AE110" s="119">
        <f t="shared" si="54"/>
        <v>0</v>
      </c>
      <c r="AF110" s="119">
        <f t="shared" si="54"/>
        <v>0</v>
      </c>
      <c r="AG110" s="119">
        <f t="shared" si="54"/>
        <v>640.07000000000005</v>
      </c>
      <c r="AH110" s="119">
        <f>AH111</f>
        <v>667.06700000000001</v>
      </c>
      <c r="AI110" s="128">
        <f t="shared" si="39"/>
        <v>1</v>
      </c>
    </row>
    <row r="111" spans="2:36" ht="49.5" customHeight="1" x14ac:dyDescent="0.25">
      <c r="B111" s="94"/>
      <c r="C111" s="59"/>
      <c r="D111" s="103"/>
      <c r="E111" s="37" t="s">
        <v>13</v>
      </c>
      <c r="F111" s="48" t="s">
        <v>14</v>
      </c>
      <c r="G111" s="119">
        <v>640.07000000000005</v>
      </c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  <c r="AA111" s="119"/>
      <c r="AB111" s="119"/>
      <c r="AC111" s="119"/>
      <c r="AD111" s="119"/>
      <c r="AE111" s="119"/>
      <c r="AF111" s="119"/>
      <c r="AG111" s="119">
        <v>640.07000000000005</v>
      </c>
      <c r="AH111" s="119">
        <v>667.06700000000001</v>
      </c>
      <c r="AI111" s="128">
        <f t="shared" si="39"/>
        <v>1</v>
      </c>
    </row>
    <row r="112" spans="2:36" ht="49.5" customHeight="1" x14ac:dyDescent="0.25">
      <c r="B112" s="94"/>
      <c r="C112" s="59" t="s">
        <v>435</v>
      </c>
      <c r="D112" s="103" t="s">
        <v>204</v>
      </c>
      <c r="E112" s="104"/>
      <c r="F112" s="75" t="s">
        <v>205</v>
      </c>
      <c r="G112" s="119">
        <f>G113</f>
        <v>75924.740000000005</v>
      </c>
      <c r="H112" s="119">
        <f t="shared" ref="H112:AG113" si="55">H113</f>
        <v>0</v>
      </c>
      <c r="I112" s="119">
        <f t="shared" si="55"/>
        <v>0</v>
      </c>
      <c r="J112" s="119">
        <f t="shared" si="55"/>
        <v>0</v>
      </c>
      <c r="K112" s="119">
        <f t="shared" si="55"/>
        <v>0</v>
      </c>
      <c r="L112" s="119">
        <f t="shared" si="55"/>
        <v>0</v>
      </c>
      <c r="M112" s="119">
        <f t="shared" si="55"/>
        <v>0</v>
      </c>
      <c r="N112" s="119">
        <f t="shared" si="55"/>
        <v>0</v>
      </c>
      <c r="O112" s="119">
        <f t="shared" si="55"/>
        <v>0</v>
      </c>
      <c r="P112" s="119">
        <f t="shared" si="55"/>
        <v>0</v>
      </c>
      <c r="Q112" s="119">
        <f t="shared" si="55"/>
        <v>0</v>
      </c>
      <c r="R112" s="119">
        <f t="shared" si="55"/>
        <v>0</v>
      </c>
      <c r="S112" s="119">
        <f t="shared" si="55"/>
        <v>0</v>
      </c>
      <c r="T112" s="119">
        <f t="shared" si="55"/>
        <v>0</v>
      </c>
      <c r="U112" s="119">
        <f t="shared" si="55"/>
        <v>0</v>
      </c>
      <c r="V112" s="119">
        <f t="shared" si="55"/>
        <v>0</v>
      </c>
      <c r="W112" s="119">
        <f t="shared" si="55"/>
        <v>0</v>
      </c>
      <c r="X112" s="119">
        <f t="shared" si="55"/>
        <v>0</v>
      </c>
      <c r="Y112" s="119">
        <f t="shared" si="55"/>
        <v>0</v>
      </c>
      <c r="Z112" s="119">
        <f t="shared" si="55"/>
        <v>0</v>
      </c>
      <c r="AA112" s="119">
        <f t="shared" si="55"/>
        <v>0</v>
      </c>
      <c r="AB112" s="119">
        <f t="shared" si="55"/>
        <v>0</v>
      </c>
      <c r="AC112" s="119">
        <f t="shared" si="55"/>
        <v>0</v>
      </c>
      <c r="AD112" s="119">
        <f t="shared" si="55"/>
        <v>0</v>
      </c>
      <c r="AE112" s="119">
        <f t="shared" si="55"/>
        <v>0</v>
      </c>
      <c r="AF112" s="119">
        <f t="shared" si="55"/>
        <v>0</v>
      </c>
      <c r="AG112" s="119">
        <f t="shared" si="55"/>
        <v>70249.789999999994</v>
      </c>
      <c r="AH112" s="119">
        <f>AH113</f>
        <v>75951.740000000005</v>
      </c>
      <c r="AI112" s="128">
        <f t="shared" si="39"/>
        <v>0.92525558862631585</v>
      </c>
    </row>
    <row r="113" spans="2:35" ht="51" customHeight="1" x14ac:dyDescent="0.25">
      <c r="B113" s="94"/>
      <c r="C113" s="59"/>
      <c r="D113" s="27" t="s">
        <v>206</v>
      </c>
      <c r="E113" s="27"/>
      <c r="F113" s="57" t="s">
        <v>207</v>
      </c>
      <c r="G113" s="32">
        <f>G114</f>
        <v>75924.740000000005</v>
      </c>
      <c r="H113" s="32">
        <f t="shared" si="55"/>
        <v>0</v>
      </c>
      <c r="I113" s="32">
        <f t="shared" si="55"/>
        <v>0</v>
      </c>
      <c r="J113" s="32">
        <f t="shared" si="55"/>
        <v>0</v>
      </c>
      <c r="K113" s="32">
        <f t="shared" si="55"/>
        <v>0</v>
      </c>
      <c r="L113" s="32">
        <f t="shared" si="55"/>
        <v>0</v>
      </c>
      <c r="M113" s="32">
        <f t="shared" si="55"/>
        <v>0</v>
      </c>
      <c r="N113" s="32">
        <f t="shared" si="55"/>
        <v>0</v>
      </c>
      <c r="O113" s="32">
        <f t="shared" si="55"/>
        <v>0</v>
      </c>
      <c r="P113" s="32">
        <f t="shared" si="55"/>
        <v>0</v>
      </c>
      <c r="Q113" s="32">
        <f t="shared" si="55"/>
        <v>0</v>
      </c>
      <c r="R113" s="32">
        <f t="shared" si="55"/>
        <v>0</v>
      </c>
      <c r="S113" s="32">
        <f t="shared" si="55"/>
        <v>0</v>
      </c>
      <c r="T113" s="32">
        <f t="shared" si="55"/>
        <v>0</v>
      </c>
      <c r="U113" s="32">
        <f t="shared" si="55"/>
        <v>0</v>
      </c>
      <c r="V113" s="32">
        <f t="shared" si="55"/>
        <v>0</v>
      </c>
      <c r="W113" s="32">
        <f t="shared" si="55"/>
        <v>0</v>
      </c>
      <c r="X113" s="32">
        <f t="shared" si="55"/>
        <v>0</v>
      </c>
      <c r="Y113" s="32">
        <f t="shared" si="55"/>
        <v>0</v>
      </c>
      <c r="Z113" s="32">
        <f t="shared" si="55"/>
        <v>0</v>
      </c>
      <c r="AA113" s="32">
        <f t="shared" si="55"/>
        <v>0</v>
      </c>
      <c r="AB113" s="32">
        <f t="shared" si="55"/>
        <v>0</v>
      </c>
      <c r="AC113" s="32">
        <f t="shared" si="55"/>
        <v>0</v>
      </c>
      <c r="AD113" s="32">
        <f t="shared" si="55"/>
        <v>0</v>
      </c>
      <c r="AE113" s="32">
        <f t="shared" si="55"/>
        <v>0</v>
      </c>
      <c r="AF113" s="32">
        <f t="shared" si="55"/>
        <v>0</v>
      </c>
      <c r="AG113" s="32">
        <f t="shared" si="55"/>
        <v>70249.789999999994</v>
      </c>
      <c r="AH113" s="32">
        <f>AH114</f>
        <v>75951.740000000005</v>
      </c>
      <c r="AI113" s="128">
        <f t="shared" si="39"/>
        <v>0.92525558862631585</v>
      </c>
    </row>
    <row r="114" spans="2:35" ht="49.5" customHeight="1" x14ac:dyDescent="0.25">
      <c r="B114" s="94"/>
      <c r="C114" s="59"/>
      <c r="D114" s="74"/>
      <c r="E114" s="37" t="s">
        <v>13</v>
      </c>
      <c r="F114" s="48" t="s">
        <v>14</v>
      </c>
      <c r="G114" s="32">
        <v>75924.740000000005</v>
      </c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>
        <v>70249.789999999994</v>
      </c>
      <c r="AH114" s="32">
        <v>75951.740000000005</v>
      </c>
      <c r="AI114" s="128">
        <f t="shared" si="39"/>
        <v>0.92525558862631585</v>
      </c>
    </row>
    <row r="115" spans="2:35" ht="51.75" customHeight="1" x14ac:dyDescent="0.25">
      <c r="B115" s="94"/>
      <c r="C115" s="59"/>
      <c r="D115" s="27" t="s">
        <v>208</v>
      </c>
      <c r="E115" s="28"/>
      <c r="F115" s="28" t="s">
        <v>209</v>
      </c>
      <c r="G115" s="32">
        <f>G116</f>
        <v>4481.2</v>
      </c>
      <c r="H115" s="32">
        <f t="shared" ref="H115:AG117" si="56">H116</f>
        <v>0</v>
      </c>
      <c r="I115" s="32">
        <f t="shared" si="56"/>
        <v>0</v>
      </c>
      <c r="J115" s="32">
        <f t="shared" si="56"/>
        <v>0</v>
      </c>
      <c r="K115" s="32">
        <f t="shared" si="56"/>
        <v>0</v>
      </c>
      <c r="L115" s="32">
        <f t="shared" si="56"/>
        <v>0</v>
      </c>
      <c r="M115" s="32">
        <f t="shared" si="56"/>
        <v>0</v>
      </c>
      <c r="N115" s="32">
        <f t="shared" si="56"/>
        <v>0</v>
      </c>
      <c r="O115" s="32">
        <f t="shared" si="56"/>
        <v>0</v>
      </c>
      <c r="P115" s="32">
        <f t="shared" si="56"/>
        <v>0</v>
      </c>
      <c r="Q115" s="32">
        <f t="shared" si="56"/>
        <v>0</v>
      </c>
      <c r="R115" s="32">
        <f t="shared" si="56"/>
        <v>0</v>
      </c>
      <c r="S115" s="32">
        <f t="shared" si="56"/>
        <v>0</v>
      </c>
      <c r="T115" s="32">
        <f t="shared" si="56"/>
        <v>0</v>
      </c>
      <c r="U115" s="32">
        <f t="shared" si="56"/>
        <v>0</v>
      </c>
      <c r="V115" s="32">
        <f t="shared" si="56"/>
        <v>0</v>
      </c>
      <c r="W115" s="32">
        <f t="shared" si="56"/>
        <v>0</v>
      </c>
      <c r="X115" s="32">
        <f t="shared" si="56"/>
        <v>0</v>
      </c>
      <c r="Y115" s="32">
        <f t="shared" si="56"/>
        <v>0</v>
      </c>
      <c r="Z115" s="32">
        <f t="shared" si="56"/>
        <v>0</v>
      </c>
      <c r="AA115" s="32">
        <f t="shared" si="56"/>
        <v>0</v>
      </c>
      <c r="AB115" s="32">
        <f t="shared" si="56"/>
        <v>0</v>
      </c>
      <c r="AC115" s="32">
        <f t="shared" si="56"/>
        <v>0</v>
      </c>
      <c r="AD115" s="32">
        <f t="shared" si="56"/>
        <v>0</v>
      </c>
      <c r="AE115" s="32">
        <f t="shared" si="56"/>
        <v>0</v>
      </c>
      <c r="AF115" s="32">
        <f t="shared" si="56"/>
        <v>0</v>
      </c>
      <c r="AG115" s="32">
        <f t="shared" si="56"/>
        <v>4481.2</v>
      </c>
      <c r="AH115" s="32">
        <f>AH116</f>
        <v>4508.2</v>
      </c>
      <c r="AI115" s="128">
        <f t="shared" si="39"/>
        <v>1</v>
      </c>
    </row>
    <row r="116" spans="2:35" ht="108" customHeight="1" x14ac:dyDescent="0.25">
      <c r="B116" s="94"/>
      <c r="C116" s="59"/>
      <c r="D116" s="27" t="s">
        <v>210</v>
      </c>
      <c r="E116" s="57"/>
      <c r="F116" s="57" t="s">
        <v>211</v>
      </c>
      <c r="G116" s="32">
        <f>G117</f>
        <v>4481.2</v>
      </c>
      <c r="H116" s="32">
        <f t="shared" si="56"/>
        <v>0</v>
      </c>
      <c r="I116" s="32">
        <f t="shared" si="56"/>
        <v>0</v>
      </c>
      <c r="J116" s="32">
        <f t="shared" si="56"/>
        <v>0</v>
      </c>
      <c r="K116" s="32">
        <f t="shared" si="56"/>
        <v>0</v>
      </c>
      <c r="L116" s="32">
        <f t="shared" si="56"/>
        <v>0</v>
      </c>
      <c r="M116" s="32">
        <f t="shared" si="56"/>
        <v>0</v>
      </c>
      <c r="N116" s="32">
        <f t="shared" si="56"/>
        <v>0</v>
      </c>
      <c r="O116" s="32">
        <f t="shared" si="56"/>
        <v>0</v>
      </c>
      <c r="P116" s="32">
        <f t="shared" si="56"/>
        <v>0</v>
      </c>
      <c r="Q116" s="32">
        <f t="shared" si="56"/>
        <v>0</v>
      </c>
      <c r="R116" s="32">
        <f t="shared" si="56"/>
        <v>0</v>
      </c>
      <c r="S116" s="32">
        <f t="shared" si="56"/>
        <v>0</v>
      </c>
      <c r="T116" s="32">
        <f t="shared" si="56"/>
        <v>0</v>
      </c>
      <c r="U116" s="32">
        <f t="shared" si="56"/>
        <v>0</v>
      </c>
      <c r="V116" s="32">
        <f t="shared" si="56"/>
        <v>0</v>
      </c>
      <c r="W116" s="32">
        <f t="shared" si="56"/>
        <v>0</v>
      </c>
      <c r="X116" s="32">
        <f t="shared" si="56"/>
        <v>0</v>
      </c>
      <c r="Y116" s="32">
        <f t="shared" si="56"/>
        <v>0</v>
      </c>
      <c r="Z116" s="32">
        <f t="shared" si="56"/>
        <v>0</v>
      </c>
      <c r="AA116" s="32">
        <f t="shared" si="56"/>
        <v>0</v>
      </c>
      <c r="AB116" s="32">
        <f t="shared" si="56"/>
        <v>0</v>
      </c>
      <c r="AC116" s="32">
        <f t="shared" si="56"/>
        <v>0</v>
      </c>
      <c r="AD116" s="32">
        <f t="shared" si="56"/>
        <v>0</v>
      </c>
      <c r="AE116" s="32">
        <f t="shared" si="56"/>
        <v>0</v>
      </c>
      <c r="AF116" s="32">
        <f t="shared" si="56"/>
        <v>0</v>
      </c>
      <c r="AG116" s="32">
        <f t="shared" si="56"/>
        <v>4481.2</v>
      </c>
      <c r="AH116" s="32">
        <f>AH117</f>
        <v>4508.2</v>
      </c>
      <c r="AI116" s="128">
        <f t="shared" si="39"/>
        <v>1</v>
      </c>
    </row>
    <row r="117" spans="2:35" ht="48" customHeight="1" x14ac:dyDescent="0.25">
      <c r="B117" s="94"/>
      <c r="C117" s="59"/>
      <c r="D117" s="27" t="s">
        <v>212</v>
      </c>
      <c r="E117" s="36"/>
      <c r="F117" s="36" t="s">
        <v>12</v>
      </c>
      <c r="G117" s="32">
        <f>G118</f>
        <v>4481.2</v>
      </c>
      <c r="H117" s="32">
        <f t="shared" si="56"/>
        <v>0</v>
      </c>
      <c r="I117" s="32">
        <f t="shared" si="56"/>
        <v>0</v>
      </c>
      <c r="J117" s="32">
        <f t="shared" si="56"/>
        <v>0</v>
      </c>
      <c r="K117" s="32">
        <f t="shared" si="56"/>
        <v>0</v>
      </c>
      <c r="L117" s="32">
        <f t="shared" si="56"/>
        <v>0</v>
      </c>
      <c r="M117" s="32">
        <f t="shared" si="56"/>
        <v>0</v>
      </c>
      <c r="N117" s="32">
        <f t="shared" si="56"/>
        <v>0</v>
      </c>
      <c r="O117" s="32">
        <f t="shared" si="56"/>
        <v>0</v>
      </c>
      <c r="P117" s="32">
        <f t="shared" si="56"/>
        <v>0</v>
      </c>
      <c r="Q117" s="32">
        <f t="shared" si="56"/>
        <v>0</v>
      </c>
      <c r="R117" s="32">
        <f t="shared" si="56"/>
        <v>0</v>
      </c>
      <c r="S117" s="32">
        <f t="shared" si="56"/>
        <v>0</v>
      </c>
      <c r="T117" s="32">
        <f t="shared" si="56"/>
        <v>0</v>
      </c>
      <c r="U117" s="32">
        <f t="shared" si="56"/>
        <v>0</v>
      </c>
      <c r="V117" s="32">
        <f t="shared" si="56"/>
        <v>0</v>
      </c>
      <c r="W117" s="32">
        <f t="shared" si="56"/>
        <v>0</v>
      </c>
      <c r="X117" s="32">
        <f t="shared" si="56"/>
        <v>0</v>
      </c>
      <c r="Y117" s="32">
        <f t="shared" si="56"/>
        <v>0</v>
      </c>
      <c r="Z117" s="32">
        <f t="shared" si="56"/>
        <v>0</v>
      </c>
      <c r="AA117" s="32">
        <f t="shared" si="56"/>
        <v>0</v>
      </c>
      <c r="AB117" s="32">
        <f t="shared" si="56"/>
        <v>0</v>
      </c>
      <c r="AC117" s="32">
        <f t="shared" si="56"/>
        <v>0</v>
      </c>
      <c r="AD117" s="32">
        <f t="shared" si="56"/>
        <v>0</v>
      </c>
      <c r="AE117" s="32">
        <f t="shared" si="56"/>
        <v>0</v>
      </c>
      <c r="AF117" s="32">
        <f t="shared" si="56"/>
        <v>0</v>
      </c>
      <c r="AG117" s="32">
        <f t="shared" si="56"/>
        <v>4481.2</v>
      </c>
      <c r="AH117" s="32">
        <f>AH118</f>
        <v>4508.2</v>
      </c>
      <c r="AI117" s="128">
        <f t="shared" si="39"/>
        <v>1</v>
      </c>
    </row>
    <row r="118" spans="2:35" ht="48" customHeight="1" x14ac:dyDescent="0.25">
      <c r="B118" s="94"/>
      <c r="C118" s="59"/>
      <c r="D118" s="74"/>
      <c r="E118" s="37" t="s">
        <v>13</v>
      </c>
      <c r="F118" s="48" t="s">
        <v>14</v>
      </c>
      <c r="G118" s="32">
        <v>4481.2</v>
      </c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>
        <v>4481.2</v>
      </c>
      <c r="AH118" s="32">
        <v>4508.2</v>
      </c>
      <c r="AI118" s="128">
        <f t="shared" si="39"/>
        <v>1</v>
      </c>
    </row>
    <row r="119" spans="2:35" ht="19.899999999999999" customHeight="1" x14ac:dyDescent="0.25">
      <c r="B119" s="94"/>
      <c r="C119" s="59" t="s">
        <v>436</v>
      </c>
      <c r="D119" s="76"/>
      <c r="E119" s="76"/>
      <c r="F119" s="46" t="s">
        <v>437</v>
      </c>
      <c r="G119" s="8">
        <f>G120+G141</f>
        <v>195890.39</v>
      </c>
      <c r="H119" s="8">
        <f t="shared" ref="H119:AG119" si="57">H120+H141</f>
        <v>0</v>
      </c>
      <c r="I119" s="8">
        <f t="shared" si="57"/>
        <v>0</v>
      </c>
      <c r="J119" s="8">
        <f t="shared" si="57"/>
        <v>0</v>
      </c>
      <c r="K119" s="8">
        <f t="shared" si="57"/>
        <v>0</v>
      </c>
      <c r="L119" s="8">
        <f t="shared" si="57"/>
        <v>0</v>
      </c>
      <c r="M119" s="8">
        <f t="shared" si="57"/>
        <v>0</v>
      </c>
      <c r="N119" s="8">
        <f t="shared" si="57"/>
        <v>0</v>
      </c>
      <c r="O119" s="8">
        <f t="shared" si="57"/>
        <v>0</v>
      </c>
      <c r="P119" s="8">
        <f t="shared" si="57"/>
        <v>0</v>
      </c>
      <c r="Q119" s="8">
        <f t="shared" si="57"/>
        <v>0</v>
      </c>
      <c r="R119" s="8">
        <f t="shared" si="57"/>
        <v>0</v>
      </c>
      <c r="S119" s="8">
        <f t="shared" si="57"/>
        <v>0</v>
      </c>
      <c r="T119" s="8">
        <f t="shared" si="57"/>
        <v>0</v>
      </c>
      <c r="U119" s="8">
        <f t="shared" si="57"/>
        <v>0</v>
      </c>
      <c r="V119" s="8">
        <f t="shared" si="57"/>
        <v>0</v>
      </c>
      <c r="W119" s="8">
        <f t="shared" si="57"/>
        <v>0</v>
      </c>
      <c r="X119" s="8">
        <f t="shared" si="57"/>
        <v>0</v>
      </c>
      <c r="Y119" s="8">
        <f t="shared" si="57"/>
        <v>0</v>
      </c>
      <c r="Z119" s="8">
        <f t="shared" si="57"/>
        <v>0</v>
      </c>
      <c r="AA119" s="8">
        <f t="shared" si="57"/>
        <v>0</v>
      </c>
      <c r="AB119" s="8">
        <f t="shared" si="57"/>
        <v>0</v>
      </c>
      <c r="AC119" s="8">
        <f t="shared" si="57"/>
        <v>0</v>
      </c>
      <c r="AD119" s="8">
        <f t="shared" si="57"/>
        <v>0</v>
      </c>
      <c r="AE119" s="8">
        <f t="shared" si="57"/>
        <v>0</v>
      </c>
      <c r="AF119" s="8">
        <f t="shared" si="57"/>
        <v>0</v>
      </c>
      <c r="AG119" s="8">
        <f t="shared" si="57"/>
        <v>183889.16000000003</v>
      </c>
      <c r="AH119" s="8">
        <f>AH120+AH141</f>
        <v>196090.18651999999</v>
      </c>
      <c r="AI119" s="128">
        <f t="shared" si="39"/>
        <v>0.93873497316535037</v>
      </c>
    </row>
    <row r="120" spans="2:35" ht="26.25" customHeight="1" x14ac:dyDescent="0.25">
      <c r="B120" s="94"/>
      <c r="C120" s="59"/>
      <c r="D120" s="27" t="s">
        <v>189</v>
      </c>
      <c r="E120" s="28"/>
      <c r="F120" s="28" t="s">
        <v>190</v>
      </c>
      <c r="G120" s="8">
        <f>G121</f>
        <v>195868.51</v>
      </c>
      <c r="H120" s="8">
        <f t="shared" ref="H120:AG120" si="58">H121</f>
        <v>0</v>
      </c>
      <c r="I120" s="8">
        <f t="shared" si="58"/>
        <v>0</v>
      </c>
      <c r="J120" s="8">
        <f t="shared" si="58"/>
        <v>0</v>
      </c>
      <c r="K120" s="8">
        <f t="shared" si="58"/>
        <v>0</v>
      </c>
      <c r="L120" s="8">
        <f t="shared" si="58"/>
        <v>0</v>
      </c>
      <c r="M120" s="8">
        <f t="shared" si="58"/>
        <v>0</v>
      </c>
      <c r="N120" s="8">
        <f t="shared" si="58"/>
        <v>0</v>
      </c>
      <c r="O120" s="8">
        <f t="shared" si="58"/>
        <v>0</v>
      </c>
      <c r="P120" s="8">
        <f t="shared" si="58"/>
        <v>0</v>
      </c>
      <c r="Q120" s="8">
        <f t="shared" si="58"/>
        <v>0</v>
      </c>
      <c r="R120" s="8">
        <f t="shared" si="58"/>
        <v>0</v>
      </c>
      <c r="S120" s="8">
        <f t="shared" si="58"/>
        <v>0</v>
      </c>
      <c r="T120" s="8">
        <f t="shared" si="58"/>
        <v>0</v>
      </c>
      <c r="U120" s="8">
        <f t="shared" si="58"/>
        <v>0</v>
      </c>
      <c r="V120" s="8">
        <f t="shared" si="58"/>
        <v>0</v>
      </c>
      <c r="W120" s="8">
        <f t="shared" si="58"/>
        <v>0</v>
      </c>
      <c r="X120" s="8">
        <f t="shared" si="58"/>
        <v>0</v>
      </c>
      <c r="Y120" s="8">
        <f t="shared" si="58"/>
        <v>0</v>
      </c>
      <c r="Z120" s="8">
        <f t="shared" si="58"/>
        <v>0</v>
      </c>
      <c r="AA120" s="8">
        <f t="shared" si="58"/>
        <v>0</v>
      </c>
      <c r="AB120" s="8">
        <f t="shared" si="58"/>
        <v>0</v>
      </c>
      <c r="AC120" s="8">
        <f t="shared" si="58"/>
        <v>0</v>
      </c>
      <c r="AD120" s="8">
        <f t="shared" si="58"/>
        <v>0</v>
      </c>
      <c r="AE120" s="8">
        <f t="shared" si="58"/>
        <v>0</v>
      </c>
      <c r="AF120" s="8">
        <f t="shared" si="58"/>
        <v>0</v>
      </c>
      <c r="AG120" s="8">
        <f t="shared" si="58"/>
        <v>183876.56000000003</v>
      </c>
      <c r="AH120" s="8">
        <f>AH121</f>
        <v>196030.50652</v>
      </c>
      <c r="AI120" s="128">
        <f t="shared" si="39"/>
        <v>0.93877550812021804</v>
      </c>
    </row>
    <row r="121" spans="2:35" ht="50.25" customHeight="1" x14ac:dyDescent="0.25">
      <c r="B121" s="94"/>
      <c r="C121" s="59"/>
      <c r="D121" s="27" t="s">
        <v>208</v>
      </c>
      <c r="E121" s="28"/>
      <c r="F121" s="28" t="s">
        <v>209</v>
      </c>
      <c r="G121" s="8">
        <f>G122+G125+G132+G135+G138</f>
        <v>195868.51</v>
      </c>
      <c r="H121" s="8">
        <f t="shared" ref="H121:AG121" si="59">H122+H125+H132+H135+H138</f>
        <v>0</v>
      </c>
      <c r="I121" s="8">
        <f t="shared" si="59"/>
        <v>0</v>
      </c>
      <c r="J121" s="8">
        <f t="shared" si="59"/>
        <v>0</v>
      </c>
      <c r="K121" s="8">
        <f t="shared" si="59"/>
        <v>0</v>
      </c>
      <c r="L121" s="8">
        <f t="shared" si="59"/>
        <v>0</v>
      </c>
      <c r="M121" s="8">
        <f t="shared" si="59"/>
        <v>0</v>
      </c>
      <c r="N121" s="8">
        <f t="shared" si="59"/>
        <v>0</v>
      </c>
      <c r="O121" s="8">
        <f t="shared" si="59"/>
        <v>0</v>
      </c>
      <c r="P121" s="8">
        <f t="shared" si="59"/>
        <v>0</v>
      </c>
      <c r="Q121" s="8">
        <f t="shared" si="59"/>
        <v>0</v>
      </c>
      <c r="R121" s="8">
        <f t="shared" si="59"/>
        <v>0</v>
      </c>
      <c r="S121" s="8">
        <f t="shared" si="59"/>
        <v>0</v>
      </c>
      <c r="T121" s="8">
        <f t="shared" si="59"/>
        <v>0</v>
      </c>
      <c r="U121" s="8">
        <f t="shared" si="59"/>
        <v>0</v>
      </c>
      <c r="V121" s="8">
        <f t="shared" si="59"/>
        <v>0</v>
      </c>
      <c r="W121" s="8">
        <f t="shared" si="59"/>
        <v>0</v>
      </c>
      <c r="X121" s="8">
        <f t="shared" si="59"/>
        <v>0</v>
      </c>
      <c r="Y121" s="8">
        <f t="shared" si="59"/>
        <v>0</v>
      </c>
      <c r="Z121" s="8">
        <f t="shared" si="59"/>
        <v>0</v>
      </c>
      <c r="AA121" s="8">
        <f t="shared" si="59"/>
        <v>0</v>
      </c>
      <c r="AB121" s="8">
        <f t="shared" si="59"/>
        <v>0</v>
      </c>
      <c r="AC121" s="8">
        <f t="shared" si="59"/>
        <v>0</v>
      </c>
      <c r="AD121" s="8">
        <f t="shared" si="59"/>
        <v>0</v>
      </c>
      <c r="AE121" s="8">
        <f t="shared" si="59"/>
        <v>0</v>
      </c>
      <c r="AF121" s="8">
        <f t="shared" si="59"/>
        <v>0</v>
      </c>
      <c r="AG121" s="8">
        <f t="shared" si="59"/>
        <v>183876.56000000003</v>
      </c>
      <c r="AH121" s="8">
        <f>AH122+AH125+AH132+AH135+AH138</f>
        <v>196030.50652</v>
      </c>
      <c r="AI121" s="128">
        <f t="shared" si="39"/>
        <v>0.93877550812021804</v>
      </c>
    </row>
    <row r="122" spans="2:35" ht="105" x14ac:dyDescent="0.25">
      <c r="B122" s="94"/>
      <c r="C122" s="59"/>
      <c r="D122" s="27" t="s">
        <v>210</v>
      </c>
      <c r="E122" s="57"/>
      <c r="F122" s="57" t="s">
        <v>211</v>
      </c>
      <c r="G122" s="8">
        <f>G123</f>
        <v>39564.14</v>
      </c>
      <c r="H122" s="8">
        <f t="shared" ref="H122:AG123" si="60">H123</f>
        <v>0</v>
      </c>
      <c r="I122" s="8">
        <f t="shared" si="60"/>
        <v>0</v>
      </c>
      <c r="J122" s="8">
        <f t="shared" si="60"/>
        <v>0</v>
      </c>
      <c r="K122" s="8">
        <f t="shared" si="60"/>
        <v>0</v>
      </c>
      <c r="L122" s="8">
        <f t="shared" si="60"/>
        <v>0</v>
      </c>
      <c r="M122" s="8">
        <f t="shared" si="60"/>
        <v>0</v>
      </c>
      <c r="N122" s="8">
        <f t="shared" si="60"/>
        <v>0</v>
      </c>
      <c r="O122" s="8">
        <f t="shared" si="60"/>
        <v>0</v>
      </c>
      <c r="P122" s="8">
        <f t="shared" si="60"/>
        <v>0</v>
      </c>
      <c r="Q122" s="8">
        <f t="shared" si="60"/>
        <v>0</v>
      </c>
      <c r="R122" s="8">
        <f t="shared" si="60"/>
        <v>0</v>
      </c>
      <c r="S122" s="8">
        <f t="shared" si="60"/>
        <v>0</v>
      </c>
      <c r="T122" s="8">
        <f t="shared" si="60"/>
        <v>0</v>
      </c>
      <c r="U122" s="8">
        <f t="shared" si="60"/>
        <v>0</v>
      </c>
      <c r="V122" s="8">
        <f t="shared" si="60"/>
        <v>0</v>
      </c>
      <c r="W122" s="8">
        <f t="shared" si="60"/>
        <v>0</v>
      </c>
      <c r="X122" s="8">
        <f t="shared" si="60"/>
        <v>0</v>
      </c>
      <c r="Y122" s="8">
        <f t="shared" si="60"/>
        <v>0</v>
      </c>
      <c r="Z122" s="8">
        <f t="shared" si="60"/>
        <v>0</v>
      </c>
      <c r="AA122" s="8">
        <f t="shared" si="60"/>
        <v>0</v>
      </c>
      <c r="AB122" s="8">
        <f t="shared" si="60"/>
        <v>0</v>
      </c>
      <c r="AC122" s="8">
        <f t="shared" si="60"/>
        <v>0</v>
      </c>
      <c r="AD122" s="8">
        <f t="shared" si="60"/>
        <v>0</v>
      </c>
      <c r="AE122" s="8">
        <f t="shared" si="60"/>
        <v>0</v>
      </c>
      <c r="AF122" s="8">
        <f t="shared" si="60"/>
        <v>0</v>
      </c>
      <c r="AG122" s="8">
        <f t="shared" si="60"/>
        <v>39564.129999999997</v>
      </c>
      <c r="AH122" s="8">
        <f>AH123</f>
        <v>39564.139600000002</v>
      </c>
      <c r="AI122" s="128">
        <f t="shared" si="39"/>
        <v>0.99999974724586449</v>
      </c>
    </row>
    <row r="123" spans="2:35" ht="51" customHeight="1" x14ac:dyDescent="0.25">
      <c r="B123" s="94"/>
      <c r="C123" s="59"/>
      <c r="D123" s="27" t="s">
        <v>212</v>
      </c>
      <c r="E123" s="36"/>
      <c r="F123" s="36" t="s">
        <v>12</v>
      </c>
      <c r="G123" s="32">
        <f>G124</f>
        <v>39564.14</v>
      </c>
      <c r="H123" s="32">
        <f t="shared" si="60"/>
        <v>0</v>
      </c>
      <c r="I123" s="32">
        <f t="shared" si="60"/>
        <v>0</v>
      </c>
      <c r="J123" s="32">
        <f t="shared" si="60"/>
        <v>0</v>
      </c>
      <c r="K123" s="32">
        <f t="shared" si="60"/>
        <v>0</v>
      </c>
      <c r="L123" s="32">
        <f t="shared" si="60"/>
        <v>0</v>
      </c>
      <c r="M123" s="32">
        <f t="shared" si="60"/>
        <v>0</v>
      </c>
      <c r="N123" s="32">
        <f t="shared" si="60"/>
        <v>0</v>
      </c>
      <c r="O123" s="32">
        <f t="shared" si="60"/>
        <v>0</v>
      </c>
      <c r="P123" s="32">
        <f t="shared" si="60"/>
        <v>0</v>
      </c>
      <c r="Q123" s="32">
        <f t="shared" si="60"/>
        <v>0</v>
      </c>
      <c r="R123" s="32">
        <f t="shared" si="60"/>
        <v>0</v>
      </c>
      <c r="S123" s="32">
        <f t="shared" si="60"/>
        <v>0</v>
      </c>
      <c r="T123" s="32">
        <f t="shared" si="60"/>
        <v>0</v>
      </c>
      <c r="U123" s="32">
        <f t="shared" si="60"/>
        <v>0</v>
      </c>
      <c r="V123" s="32">
        <f t="shared" si="60"/>
        <v>0</v>
      </c>
      <c r="W123" s="32">
        <f t="shared" si="60"/>
        <v>0</v>
      </c>
      <c r="X123" s="32">
        <f t="shared" si="60"/>
        <v>0</v>
      </c>
      <c r="Y123" s="32">
        <f t="shared" si="60"/>
        <v>0</v>
      </c>
      <c r="Z123" s="32">
        <f t="shared" si="60"/>
        <v>0</v>
      </c>
      <c r="AA123" s="32">
        <f t="shared" si="60"/>
        <v>0</v>
      </c>
      <c r="AB123" s="32">
        <f t="shared" si="60"/>
        <v>0</v>
      </c>
      <c r="AC123" s="32">
        <f t="shared" si="60"/>
        <v>0</v>
      </c>
      <c r="AD123" s="32">
        <f t="shared" si="60"/>
        <v>0</v>
      </c>
      <c r="AE123" s="32">
        <f t="shared" si="60"/>
        <v>0</v>
      </c>
      <c r="AF123" s="32">
        <f t="shared" si="60"/>
        <v>0</v>
      </c>
      <c r="AG123" s="32">
        <f t="shared" si="60"/>
        <v>39564.129999999997</v>
      </c>
      <c r="AH123" s="32">
        <f>AH124</f>
        <v>39564.139600000002</v>
      </c>
      <c r="AI123" s="128">
        <f t="shared" si="39"/>
        <v>0.99999974724586449</v>
      </c>
    </row>
    <row r="124" spans="2:35" ht="45.75" customHeight="1" x14ac:dyDescent="0.25">
      <c r="B124" s="94"/>
      <c r="C124" s="59"/>
      <c r="D124" s="27"/>
      <c r="E124" s="37" t="s">
        <v>13</v>
      </c>
      <c r="F124" s="48" t="s">
        <v>14</v>
      </c>
      <c r="G124" s="32">
        <v>39564.14</v>
      </c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>
        <v>39564.129999999997</v>
      </c>
      <c r="AH124" s="32">
        <f>38946.1396+618</f>
        <v>39564.139600000002</v>
      </c>
      <c r="AI124" s="128">
        <f t="shared" si="39"/>
        <v>0.99999974724586449</v>
      </c>
    </row>
    <row r="125" spans="2:35" ht="48.75" customHeight="1" x14ac:dyDescent="0.25">
      <c r="B125" s="94"/>
      <c r="C125" s="59"/>
      <c r="D125" s="27" t="s">
        <v>213</v>
      </c>
      <c r="E125" s="39"/>
      <c r="F125" s="39" t="s">
        <v>438</v>
      </c>
      <c r="G125" s="32">
        <f>G126+G128+G130</f>
        <v>3061.4</v>
      </c>
      <c r="H125" s="32">
        <f t="shared" ref="H125:AG125" si="61">H126+H128+H130</f>
        <v>0</v>
      </c>
      <c r="I125" s="32">
        <f t="shared" si="61"/>
        <v>0</v>
      </c>
      <c r="J125" s="32">
        <f t="shared" si="61"/>
        <v>0</v>
      </c>
      <c r="K125" s="32">
        <f t="shared" si="61"/>
        <v>0</v>
      </c>
      <c r="L125" s="32">
        <f t="shared" si="61"/>
        <v>0</v>
      </c>
      <c r="M125" s="32">
        <f t="shared" si="61"/>
        <v>0</v>
      </c>
      <c r="N125" s="32">
        <f t="shared" si="61"/>
        <v>0</v>
      </c>
      <c r="O125" s="32">
        <f t="shared" si="61"/>
        <v>0</v>
      </c>
      <c r="P125" s="32">
        <f t="shared" si="61"/>
        <v>0</v>
      </c>
      <c r="Q125" s="32">
        <f t="shared" si="61"/>
        <v>0</v>
      </c>
      <c r="R125" s="32">
        <f t="shared" si="61"/>
        <v>0</v>
      </c>
      <c r="S125" s="32">
        <f t="shared" si="61"/>
        <v>0</v>
      </c>
      <c r="T125" s="32">
        <f t="shared" si="61"/>
        <v>0</v>
      </c>
      <c r="U125" s="32">
        <f t="shared" si="61"/>
        <v>0</v>
      </c>
      <c r="V125" s="32">
        <f t="shared" si="61"/>
        <v>0</v>
      </c>
      <c r="W125" s="32">
        <f t="shared" si="61"/>
        <v>0</v>
      </c>
      <c r="X125" s="32">
        <f t="shared" si="61"/>
        <v>0</v>
      </c>
      <c r="Y125" s="32">
        <f t="shared" si="61"/>
        <v>0</v>
      </c>
      <c r="Z125" s="32">
        <f t="shared" si="61"/>
        <v>0</v>
      </c>
      <c r="AA125" s="32">
        <f t="shared" si="61"/>
        <v>0</v>
      </c>
      <c r="AB125" s="32">
        <f t="shared" si="61"/>
        <v>0</v>
      </c>
      <c r="AC125" s="32">
        <f t="shared" si="61"/>
        <v>0</v>
      </c>
      <c r="AD125" s="32">
        <f t="shared" si="61"/>
        <v>0</v>
      </c>
      <c r="AE125" s="32">
        <f t="shared" si="61"/>
        <v>0</v>
      </c>
      <c r="AF125" s="32">
        <f t="shared" si="61"/>
        <v>0</v>
      </c>
      <c r="AG125" s="32">
        <f t="shared" si="61"/>
        <v>3058.7599999999998</v>
      </c>
      <c r="AH125" s="32">
        <f>AH126+AH128+AH130</f>
        <v>3142.3979199999999</v>
      </c>
      <c r="AI125" s="128">
        <f t="shared" si="39"/>
        <v>0.99913764944143191</v>
      </c>
    </row>
    <row r="126" spans="2:35" ht="34.9" customHeight="1" x14ac:dyDescent="0.25">
      <c r="B126" s="94"/>
      <c r="C126" s="59"/>
      <c r="D126" s="27" t="s">
        <v>215</v>
      </c>
      <c r="E126" s="39"/>
      <c r="F126" s="39" t="s">
        <v>216</v>
      </c>
      <c r="G126" s="32">
        <f>G127</f>
        <v>1243.9100000000001</v>
      </c>
      <c r="H126" s="32">
        <f t="shared" ref="H126:AG126" si="62">H127</f>
        <v>0</v>
      </c>
      <c r="I126" s="32">
        <f t="shared" si="62"/>
        <v>0</v>
      </c>
      <c r="J126" s="32">
        <f t="shared" si="62"/>
        <v>0</v>
      </c>
      <c r="K126" s="32">
        <f t="shared" si="62"/>
        <v>0</v>
      </c>
      <c r="L126" s="32">
        <f t="shared" si="62"/>
        <v>0</v>
      </c>
      <c r="M126" s="32">
        <f t="shared" si="62"/>
        <v>0</v>
      </c>
      <c r="N126" s="32">
        <f t="shared" si="62"/>
        <v>0</v>
      </c>
      <c r="O126" s="32">
        <f t="shared" si="62"/>
        <v>0</v>
      </c>
      <c r="P126" s="32">
        <f t="shared" si="62"/>
        <v>0</v>
      </c>
      <c r="Q126" s="32">
        <f t="shared" si="62"/>
        <v>0</v>
      </c>
      <c r="R126" s="32">
        <f t="shared" si="62"/>
        <v>0</v>
      </c>
      <c r="S126" s="32">
        <f t="shared" si="62"/>
        <v>0</v>
      </c>
      <c r="T126" s="32">
        <f t="shared" si="62"/>
        <v>0</v>
      </c>
      <c r="U126" s="32">
        <f t="shared" si="62"/>
        <v>0</v>
      </c>
      <c r="V126" s="32">
        <f t="shared" si="62"/>
        <v>0</v>
      </c>
      <c r="W126" s="32">
        <f t="shared" si="62"/>
        <v>0</v>
      </c>
      <c r="X126" s="32">
        <f t="shared" si="62"/>
        <v>0</v>
      </c>
      <c r="Y126" s="32">
        <f t="shared" si="62"/>
        <v>0</v>
      </c>
      <c r="Z126" s="32">
        <f t="shared" si="62"/>
        <v>0</v>
      </c>
      <c r="AA126" s="32">
        <f t="shared" si="62"/>
        <v>0</v>
      </c>
      <c r="AB126" s="32">
        <f t="shared" si="62"/>
        <v>0</v>
      </c>
      <c r="AC126" s="32">
        <f t="shared" si="62"/>
        <v>0</v>
      </c>
      <c r="AD126" s="32">
        <f t="shared" si="62"/>
        <v>0</v>
      </c>
      <c r="AE126" s="32">
        <f t="shared" si="62"/>
        <v>0</v>
      </c>
      <c r="AF126" s="32">
        <f t="shared" si="62"/>
        <v>0</v>
      </c>
      <c r="AG126" s="32">
        <f t="shared" si="62"/>
        <v>1241.27</v>
      </c>
      <c r="AH126" s="32">
        <f>AH127</f>
        <v>1270.90852</v>
      </c>
      <c r="AI126" s="128">
        <f t="shared" si="39"/>
        <v>0.99787765995932176</v>
      </c>
    </row>
    <row r="127" spans="2:35" ht="51.75" customHeight="1" x14ac:dyDescent="0.25">
      <c r="B127" s="94"/>
      <c r="C127" s="59"/>
      <c r="D127" s="56"/>
      <c r="E127" s="37" t="s">
        <v>13</v>
      </c>
      <c r="F127" s="48" t="s">
        <v>14</v>
      </c>
      <c r="G127" s="32">
        <v>1243.9100000000001</v>
      </c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>
        <v>1241.27</v>
      </c>
      <c r="AH127" s="32">
        <v>1270.90852</v>
      </c>
      <c r="AI127" s="128">
        <f t="shared" si="39"/>
        <v>0.99787765995932176</v>
      </c>
    </row>
    <row r="128" spans="2:35" ht="37.5" customHeight="1" x14ac:dyDescent="0.25">
      <c r="B128" s="94"/>
      <c r="C128" s="59"/>
      <c r="D128" s="27" t="s">
        <v>217</v>
      </c>
      <c r="E128" s="39"/>
      <c r="F128" s="39" t="s">
        <v>199</v>
      </c>
      <c r="G128" s="32">
        <f>G129</f>
        <v>530.67999999999995</v>
      </c>
      <c r="H128" s="32">
        <f t="shared" ref="H128:AG128" si="63">H129</f>
        <v>0</v>
      </c>
      <c r="I128" s="32">
        <f t="shared" si="63"/>
        <v>0</v>
      </c>
      <c r="J128" s="32">
        <f t="shared" si="63"/>
        <v>0</v>
      </c>
      <c r="K128" s="32">
        <f t="shared" si="63"/>
        <v>0</v>
      </c>
      <c r="L128" s="32">
        <f t="shared" si="63"/>
        <v>0</v>
      </c>
      <c r="M128" s="32">
        <f t="shared" si="63"/>
        <v>0</v>
      </c>
      <c r="N128" s="32">
        <f t="shared" si="63"/>
        <v>0</v>
      </c>
      <c r="O128" s="32">
        <f t="shared" si="63"/>
        <v>0</v>
      </c>
      <c r="P128" s="32">
        <f t="shared" si="63"/>
        <v>0</v>
      </c>
      <c r="Q128" s="32">
        <f t="shared" si="63"/>
        <v>0</v>
      </c>
      <c r="R128" s="32">
        <f t="shared" si="63"/>
        <v>0</v>
      </c>
      <c r="S128" s="32">
        <f t="shared" si="63"/>
        <v>0</v>
      </c>
      <c r="T128" s="32">
        <f t="shared" si="63"/>
        <v>0</v>
      </c>
      <c r="U128" s="32">
        <f t="shared" si="63"/>
        <v>0</v>
      </c>
      <c r="V128" s="32">
        <f t="shared" si="63"/>
        <v>0</v>
      </c>
      <c r="W128" s="32">
        <f t="shared" si="63"/>
        <v>0</v>
      </c>
      <c r="X128" s="32">
        <f t="shared" si="63"/>
        <v>0</v>
      </c>
      <c r="Y128" s="32">
        <f t="shared" si="63"/>
        <v>0</v>
      </c>
      <c r="Z128" s="32">
        <f t="shared" si="63"/>
        <v>0</v>
      </c>
      <c r="AA128" s="32">
        <f t="shared" si="63"/>
        <v>0</v>
      </c>
      <c r="AB128" s="32">
        <f t="shared" si="63"/>
        <v>0</v>
      </c>
      <c r="AC128" s="32">
        <f t="shared" si="63"/>
        <v>0</v>
      </c>
      <c r="AD128" s="32">
        <f t="shared" si="63"/>
        <v>0</v>
      </c>
      <c r="AE128" s="32">
        <f t="shared" si="63"/>
        <v>0</v>
      </c>
      <c r="AF128" s="32">
        <f t="shared" si="63"/>
        <v>0</v>
      </c>
      <c r="AG128" s="32">
        <f t="shared" si="63"/>
        <v>530.67999999999995</v>
      </c>
      <c r="AH128" s="32">
        <f>AH129</f>
        <v>557.67740000000003</v>
      </c>
      <c r="AI128" s="128">
        <f t="shared" si="39"/>
        <v>1</v>
      </c>
    </row>
    <row r="129" spans="1:35" ht="52.5" customHeight="1" x14ac:dyDescent="0.25">
      <c r="B129" s="94"/>
      <c r="C129" s="59"/>
      <c r="D129" s="56"/>
      <c r="E129" s="37" t="s">
        <v>13</v>
      </c>
      <c r="F129" s="48" t="s">
        <v>14</v>
      </c>
      <c r="G129" s="32">
        <v>530.67999999999995</v>
      </c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>
        <v>530.67999999999995</v>
      </c>
      <c r="AH129" s="32">
        <v>557.67740000000003</v>
      </c>
      <c r="AI129" s="128">
        <f t="shared" si="39"/>
        <v>1</v>
      </c>
    </row>
    <row r="130" spans="1:35" ht="27.75" customHeight="1" x14ac:dyDescent="0.25">
      <c r="B130" s="94"/>
      <c r="C130" s="59"/>
      <c r="D130" s="27" t="s">
        <v>218</v>
      </c>
      <c r="E130" s="36"/>
      <c r="F130" s="36" t="s">
        <v>203</v>
      </c>
      <c r="G130" s="32">
        <f>G131</f>
        <v>1286.81</v>
      </c>
      <c r="H130" s="32">
        <f t="shared" ref="H130:AG130" si="64">H131</f>
        <v>0</v>
      </c>
      <c r="I130" s="32">
        <f t="shared" si="64"/>
        <v>0</v>
      </c>
      <c r="J130" s="32">
        <f t="shared" si="64"/>
        <v>0</v>
      </c>
      <c r="K130" s="32">
        <f t="shared" si="64"/>
        <v>0</v>
      </c>
      <c r="L130" s="32">
        <f t="shared" si="64"/>
        <v>0</v>
      </c>
      <c r="M130" s="32">
        <f t="shared" si="64"/>
        <v>0</v>
      </c>
      <c r="N130" s="32">
        <f t="shared" si="64"/>
        <v>0</v>
      </c>
      <c r="O130" s="32">
        <f t="shared" si="64"/>
        <v>0</v>
      </c>
      <c r="P130" s="32">
        <f t="shared" si="64"/>
        <v>0</v>
      </c>
      <c r="Q130" s="32">
        <f t="shared" si="64"/>
        <v>0</v>
      </c>
      <c r="R130" s="32">
        <f t="shared" si="64"/>
        <v>0</v>
      </c>
      <c r="S130" s="32">
        <f t="shared" si="64"/>
        <v>0</v>
      </c>
      <c r="T130" s="32">
        <f t="shared" si="64"/>
        <v>0</v>
      </c>
      <c r="U130" s="32">
        <f t="shared" si="64"/>
        <v>0</v>
      </c>
      <c r="V130" s="32">
        <f t="shared" si="64"/>
        <v>0</v>
      </c>
      <c r="W130" s="32">
        <f t="shared" si="64"/>
        <v>0</v>
      </c>
      <c r="X130" s="32">
        <f t="shared" si="64"/>
        <v>0</v>
      </c>
      <c r="Y130" s="32">
        <f t="shared" si="64"/>
        <v>0</v>
      </c>
      <c r="Z130" s="32">
        <f t="shared" si="64"/>
        <v>0</v>
      </c>
      <c r="AA130" s="32">
        <f t="shared" si="64"/>
        <v>0</v>
      </c>
      <c r="AB130" s="32">
        <f t="shared" si="64"/>
        <v>0</v>
      </c>
      <c r="AC130" s="32">
        <f t="shared" si="64"/>
        <v>0</v>
      </c>
      <c r="AD130" s="32">
        <f t="shared" si="64"/>
        <v>0</v>
      </c>
      <c r="AE130" s="32">
        <f t="shared" si="64"/>
        <v>0</v>
      </c>
      <c r="AF130" s="32">
        <f t="shared" si="64"/>
        <v>0</v>
      </c>
      <c r="AG130" s="32">
        <f t="shared" si="64"/>
        <v>1286.81</v>
      </c>
      <c r="AH130" s="32">
        <f>AH131</f>
        <v>1313.8119999999999</v>
      </c>
      <c r="AI130" s="128">
        <f t="shared" si="39"/>
        <v>1</v>
      </c>
    </row>
    <row r="131" spans="1:35" ht="54.75" customHeight="1" x14ac:dyDescent="0.25">
      <c r="B131" s="94"/>
      <c r="C131" s="59"/>
      <c r="D131" s="56"/>
      <c r="E131" s="37" t="s">
        <v>13</v>
      </c>
      <c r="F131" s="48" t="s">
        <v>14</v>
      </c>
      <c r="G131" s="32">
        <v>1286.81</v>
      </c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>
        <v>1286.81</v>
      </c>
      <c r="AH131" s="32">
        <v>1313.8119999999999</v>
      </c>
      <c r="AI131" s="128">
        <f t="shared" si="39"/>
        <v>1</v>
      </c>
    </row>
    <row r="132" spans="1:35" ht="49.5" customHeight="1" x14ac:dyDescent="0.25">
      <c r="B132" s="94"/>
      <c r="C132" s="59"/>
      <c r="D132" s="27" t="s">
        <v>219</v>
      </c>
      <c r="E132" s="56"/>
      <c r="F132" s="75" t="s">
        <v>205</v>
      </c>
      <c r="G132" s="32">
        <f>G133</f>
        <v>147907.5</v>
      </c>
      <c r="H132" s="32">
        <f t="shared" ref="H132:AG133" si="65">H133</f>
        <v>0</v>
      </c>
      <c r="I132" s="32">
        <f t="shared" si="65"/>
        <v>0</v>
      </c>
      <c r="J132" s="32">
        <f t="shared" si="65"/>
        <v>0</v>
      </c>
      <c r="K132" s="32">
        <f t="shared" si="65"/>
        <v>0</v>
      </c>
      <c r="L132" s="32">
        <f t="shared" si="65"/>
        <v>0</v>
      </c>
      <c r="M132" s="32">
        <f t="shared" si="65"/>
        <v>0</v>
      </c>
      <c r="N132" s="32">
        <f t="shared" si="65"/>
        <v>0</v>
      </c>
      <c r="O132" s="32">
        <f t="shared" si="65"/>
        <v>0</v>
      </c>
      <c r="P132" s="32">
        <f t="shared" si="65"/>
        <v>0</v>
      </c>
      <c r="Q132" s="32">
        <f t="shared" si="65"/>
        <v>0</v>
      </c>
      <c r="R132" s="32">
        <f t="shared" si="65"/>
        <v>0</v>
      </c>
      <c r="S132" s="32">
        <f t="shared" si="65"/>
        <v>0</v>
      </c>
      <c r="T132" s="32">
        <f t="shared" si="65"/>
        <v>0</v>
      </c>
      <c r="U132" s="32">
        <f t="shared" si="65"/>
        <v>0</v>
      </c>
      <c r="V132" s="32">
        <f t="shared" si="65"/>
        <v>0</v>
      </c>
      <c r="W132" s="32">
        <f t="shared" si="65"/>
        <v>0</v>
      </c>
      <c r="X132" s="32">
        <f t="shared" si="65"/>
        <v>0</v>
      </c>
      <c r="Y132" s="32">
        <f t="shared" si="65"/>
        <v>0</v>
      </c>
      <c r="Z132" s="32">
        <f t="shared" si="65"/>
        <v>0</v>
      </c>
      <c r="AA132" s="32">
        <f t="shared" si="65"/>
        <v>0</v>
      </c>
      <c r="AB132" s="32">
        <f t="shared" si="65"/>
        <v>0</v>
      </c>
      <c r="AC132" s="32">
        <f t="shared" si="65"/>
        <v>0</v>
      </c>
      <c r="AD132" s="32">
        <f t="shared" si="65"/>
        <v>0</v>
      </c>
      <c r="AE132" s="32">
        <f t="shared" si="65"/>
        <v>0</v>
      </c>
      <c r="AF132" s="32">
        <f t="shared" si="65"/>
        <v>0</v>
      </c>
      <c r="AG132" s="32">
        <f t="shared" si="65"/>
        <v>135918.20000000001</v>
      </c>
      <c r="AH132" s="32">
        <f>AH133</f>
        <v>147934.5</v>
      </c>
      <c r="AI132" s="128">
        <f t="shared" si="39"/>
        <v>0.91894055406250541</v>
      </c>
    </row>
    <row r="133" spans="1:35" ht="51.75" customHeight="1" x14ac:dyDescent="0.25">
      <c r="B133" s="94"/>
      <c r="C133" s="59"/>
      <c r="D133" s="27" t="s">
        <v>220</v>
      </c>
      <c r="E133" s="56"/>
      <c r="F133" s="57" t="s">
        <v>207</v>
      </c>
      <c r="G133" s="32">
        <f>G134</f>
        <v>147907.5</v>
      </c>
      <c r="H133" s="32">
        <f t="shared" si="65"/>
        <v>0</v>
      </c>
      <c r="I133" s="32">
        <f t="shared" si="65"/>
        <v>0</v>
      </c>
      <c r="J133" s="32">
        <f t="shared" si="65"/>
        <v>0</v>
      </c>
      <c r="K133" s="32">
        <f t="shared" si="65"/>
        <v>0</v>
      </c>
      <c r="L133" s="32">
        <f t="shared" si="65"/>
        <v>0</v>
      </c>
      <c r="M133" s="32">
        <f t="shared" si="65"/>
        <v>0</v>
      </c>
      <c r="N133" s="32">
        <f t="shared" si="65"/>
        <v>0</v>
      </c>
      <c r="O133" s="32">
        <f t="shared" si="65"/>
        <v>0</v>
      </c>
      <c r="P133" s="32">
        <f t="shared" si="65"/>
        <v>0</v>
      </c>
      <c r="Q133" s="32">
        <f t="shared" si="65"/>
        <v>0</v>
      </c>
      <c r="R133" s="32">
        <f t="shared" si="65"/>
        <v>0</v>
      </c>
      <c r="S133" s="32">
        <f t="shared" si="65"/>
        <v>0</v>
      </c>
      <c r="T133" s="32">
        <f t="shared" si="65"/>
        <v>0</v>
      </c>
      <c r="U133" s="32">
        <f t="shared" si="65"/>
        <v>0</v>
      </c>
      <c r="V133" s="32">
        <f t="shared" si="65"/>
        <v>0</v>
      </c>
      <c r="W133" s="32">
        <f t="shared" si="65"/>
        <v>0</v>
      </c>
      <c r="X133" s="32">
        <f t="shared" si="65"/>
        <v>0</v>
      </c>
      <c r="Y133" s="32">
        <f t="shared" si="65"/>
        <v>0</v>
      </c>
      <c r="Z133" s="32">
        <f t="shared" si="65"/>
        <v>0</v>
      </c>
      <c r="AA133" s="32">
        <f t="shared" si="65"/>
        <v>0</v>
      </c>
      <c r="AB133" s="32">
        <f t="shared" si="65"/>
        <v>0</v>
      </c>
      <c r="AC133" s="32">
        <f t="shared" si="65"/>
        <v>0</v>
      </c>
      <c r="AD133" s="32">
        <f t="shared" si="65"/>
        <v>0</v>
      </c>
      <c r="AE133" s="32">
        <f t="shared" si="65"/>
        <v>0</v>
      </c>
      <c r="AF133" s="32">
        <f t="shared" si="65"/>
        <v>0</v>
      </c>
      <c r="AG133" s="32">
        <f t="shared" si="65"/>
        <v>135918.20000000001</v>
      </c>
      <c r="AH133" s="32">
        <f>AH134</f>
        <v>147934.5</v>
      </c>
      <c r="AI133" s="128">
        <f t="shared" si="39"/>
        <v>0.91894055406250541</v>
      </c>
    </row>
    <row r="134" spans="1:35" ht="48" customHeight="1" x14ac:dyDescent="0.25">
      <c r="B134" s="94"/>
      <c r="C134" s="59"/>
      <c r="D134" s="76"/>
      <c r="E134" s="37" t="s">
        <v>13</v>
      </c>
      <c r="F134" s="48" t="s">
        <v>14</v>
      </c>
      <c r="G134" s="32">
        <v>147907.5</v>
      </c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>
        <v>135918.20000000001</v>
      </c>
      <c r="AH134" s="32">
        <v>147934.5</v>
      </c>
      <c r="AI134" s="128">
        <f t="shared" si="39"/>
        <v>0.91894055406250541</v>
      </c>
    </row>
    <row r="135" spans="1:35" ht="229.5" customHeight="1" x14ac:dyDescent="0.25">
      <c r="A135" s="2"/>
      <c r="B135" s="94"/>
      <c r="C135" s="59"/>
      <c r="D135" s="27" t="s">
        <v>221</v>
      </c>
      <c r="E135" s="56"/>
      <c r="F135" s="77" t="s">
        <v>222</v>
      </c>
      <c r="G135" s="32">
        <f>G136</f>
        <v>5077.3999999999996</v>
      </c>
      <c r="H135" s="32">
        <f t="shared" ref="H135:AG136" si="66">H136</f>
        <v>0</v>
      </c>
      <c r="I135" s="32">
        <f t="shared" si="66"/>
        <v>0</v>
      </c>
      <c r="J135" s="32">
        <f t="shared" si="66"/>
        <v>0</v>
      </c>
      <c r="K135" s="32">
        <f t="shared" si="66"/>
        <v>0</v>
      </c>
      <c r="L135" s="32">
        <f t="shared" si="66"/>
        <v>0</v>
      </c>
      <c r="M135" s="32">
        <f t="shared" si="66"/>
        <v>0</v>
      </c>
      <c r="N135" s="32">
        <f t="shared" si="66"/>
        <v>0</v>
      </c>
      <c r="O135" s="32">
        <f t="shared" si="66"/>
        <v>0</v>
      </c>
      <c r="P135" s="32">
        <f t="shared" si="66"/>
        <v>0</v>
      </c>
      <c r="Q135" s="32">
        <f t="shared" si="66"/>
        <v>0</v>
      </c>
      <c r="R135" s="32">
        <f t="shared" si="66"/>
        <v>0</v>
      </c>
      <c r="S135" s="32">
        <f t="shared" si="66"/>
        <v>0</v>
      </c>
      <c r="T135" s="32">
        <f t="shared" si="66"/>
        <v>0</v>
      </c>
      <c r="U135" s="32">
        <f t="shared" si="66"/>
        <v>0</v>
      </c>
      <c r="V135" s="32">
        <f t="shared" si="66"/>
        <v>0</v>
      </c>
      <c r="W135" s="32">
        <f t="shared" si="66"/>
        <v>0</v>
      </c>
      <c r="X135" s="32">
        <f t="shared" si="66"/>
        <v>0</v>
      </c>
      <c r="Y135" s="32">
        <f t="shared" si="66"/>
        <v>0</v>
      </c>
      <c r="Z135" s="32">
        <f t="shared" si="66"/>
        <v>0</v>
      </c>
      <c r="AA135" s="32">
        <f t="shared" si="66"/>
        <v>0</v>
      </c>
      <c r="AB135" s="32">
        <f t="shared" si="66"/>
        <v>0</v>
      </c>
      <c r="AC135" s="32">
        <f t="shared" si="66"/>
        <v>0</v>
      </c>
      <c r="AD135" s="32">
        <f t="shared" si="66"/>
        <v>0</v>
      </c>
      <c r="AE135" s="32">
        <f t="shared" si="66"/>
        <v>0</v>
      </c>
      <c r="AF135" s="32">
        <f t="shared" si="66"/>
        <v>0</v>
      </c>
      <c r="AG135" s="32">
        <f t="shared" si="66"/>
        <v>5077.3999999999996</v>
      </c>
      <c r="AH135" s="32">
        <f>AH136</f>
        <v>5104.3999999999996</v>
      </c>
      <c r="AI135" s="128">
        <f t="shared" si="39"/>
        <v>1</v>
      </c>
    </row>
    <row r="136" spans="1:35" ht="216" customHeight="1" x14ac:dyDescent="0.25">
      <c r="A136" s="2"/>
      <c r="B136" s="94"/>
      <c r="C136" s="55"/>
      <c r="D136" s="27" t="s">
        <v>223</v>
      </c>
      <c r="E136" s="56"/>
      <c r="F136" s="78" t="s">
        <v>224</v>
      </c>
      <c r="G136" s="32">
        <f>G137</f>
        <v>5077.3999999999996</v>
      </c>
      <c r="H136" s="32">
        <f t="shared" si="66"/>
        <v>0</v>
      </c>
      <c r="I136" s="32">
        <f t="shared" si="66"/>
        <v>0</v>
      </c>
      <c r="J136" s="32">
        <f t="shared" si="66"/>
        <v>0</v>
      </c>
      <c r="K136" s="32">
        <f t="shared" si="66"/>
        <v>0</v>
      </c>
      <c r="L136" s="32">
        <f t="shared" si="66"/>
        <v>0</v>
      </c>
      <c r="M136" s="32">
        <f t="shared" si="66"/>
        <v>0</v>
      </c>
      <c r="N136" s="32">
        <f t="shared" si="66"/>
        <v>0</v>
      </c>
      <c r="O136" s="32">
        <f t="shared" si="66"/>
        <v>0</v>
      </c>
      <c r="P136" s="32">
        <f t="shared" si="66"/>
        <v>0</v>
      </c>
      <c r="Q136" s="32">
        <f t="shared" si="66"/>
        <v>0</v>
      </c>
      <c r="R136" s="32">
        <f t="shared" si="66"/>
        <v>0</v>
      </c>
      <c r="S136" s="32">
        <f t="shared" si="66"/>
        <v>0</v>
      </c>
      <c r="T136" s="32">
        <f t="shared" si="66"/>
        <v>0</v>
      </c>
      <c r="U136" s="32">
        <f t="shared" si="66"/>
        <v>0</v>
      </c>
      <c r="V136" s="32">
        <f t="shared" si="66"/>
        <v>0</v>
      </c>
      <c r="W136" s="32">
        <f t="shared" si="66"/>
        <v>0</v>
      </c>
      <c r="X136" s="32">
        <f t="shared" si="66"/>
        <v>0</v>
      </c>
      <c r="Y136" s="32">
        <f t="shared" si="66"/>
        <v>0</v>
      </c>
      <c r="Z136" s="32">
        <f t="shared" si="66"/>
        <v>0</v>
      </c>
      <c r="AA136" s="32">
        <f t="shared" si="66"/>
        <v>0</v>
      </c>
      <c r="AB136" s="32">
        <f t="shared" si="66"/>
        <v>0</v>
      </c>
      <c r="AC136" s="32">
        <f t="shared" si="66"/>
        <v>0</v>
      </c>
      <c r="AD136" s="32">
        <f t="shared" si="66"/>
        <v>0</v>
      </c>
      <c r="AE136" s="32">
        <f t="shared" si="66"/>
        <v>0</v>
      </c>
      <c r="AF136" s="32">
        <f t="shared" si="66"/>
        <v>0</v>
      </c>
      <c r="AG136" s="32">
        <f t="shared" si="66"/>
        <v>5077.3999999999996</v>
      </c>
      <c r="AH136" s="32">
        <f>AH137</f>
        <v>5104.3999999999996</v>
      </c>
      <c r="AI136" s="128">
        <f t="shared" si="39"/>
        <v>1</v>
      </c>
    </row>
    <row r="137" spans="1:35" ht="45.75" customHeight="1" x14ac:dyDescent="0.25">
      <c r="A137" s="2"/>
      <c r="B137" s="94"/>
      <c r="C137" s="59"/>
      <c r="D137" s="76"/>
      <c r="E137" s="37" t="s">
        <v>13</v>
      </c>
      <c r="F137" s="48" t="s">
        <v>14</v>
      </c>
      <c r="G137" s="32">
        <v>5077.3999999999996</v>
      </c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>
        <v>5077.3999999999996</v>
      </c>
      <c r="AH137" s="32">
        <v>5104.3999999999996</v>
      </c>
      <c r="AI137" s="128">
        <f t="shared" si="39"/>
        <v>1</v>
      </c>
    </row>
    <row r="138" spans="1:35" ht="45.75" customHeight="1" x14ac:dyDescent="0.25">
      <c r="A138" s="2"/>
      <c r="B138" s="94"/>
      <c r="C138" s="59"/>
      <c r="D138" s="27" t="s">
        <v>505</v>
      </c>
      <c r="E138" s="37"/>
      <c r="F138" s="48" t="s">
        <v>508</v>
      </c>
      <c r="G138" s="32">
        <f>G139</f>
        <v>258.07</v>
      </c>
      <c r="H138" s="32">
        <f t="shared" ref="H138:AG139" si="67">H139</f>
        <v>0</v>
      </c>
      <c r="I138" s="32">
        <f t="shared" si="67"/>
        <v>0</v>
      </c>
      <c r="J138" s="32">
        <f t="shared" si="67"/>
        <v>0</v>
      </c>
      <c r="K138" s="32">
        <f t="shared" si="67"/>
        <v>0</v>
      </c>
      <c r="L138" s="32">
        <f t="shared" si="67"/>
        <v>0</v>
      </c>
      <c r="M138" s="32">
        <f t="shared" si="67"/>
        <v>0</v>
      </c>
      <c r="N138" s="32">
        <f t="shared" si="67"/>
        <v>0</v>
      </c>
      <c r="O138" s="32">
        <f t="shared" si="67"/>
        <v>0</v>
      </c>
      <c r="P138" s="32">
        <f t="shared" si="67"/>
        <v>0</v>
      </c>
      <c r="Q138" s="32">
        <f t="shared" si="67"/>
        <v>0</v>
      </c>
      <c r="R138" s="32">
        <f t="shared" si="67"/>
        <v>0</v>
      </c>
      <c r="S138" s="32">
        <f t="shared" si="67"/>
        <v>0</v>
      </c>
      <c r="T138" s="32">
        <f t="shared" si="67"/>
        <v>0</v>
      </c>
      <c r="U138" s="32">
        <f t="shared" si="67"/>
        <v>0</v>
      </c>
      <c r="V138" s="32">
        <f t="shared" si="67"/>
        <v>0</v>
      </c>
      <c r="W138" s="32">
        <f t="shared" si="67"/>
        <v>0</v>
      </c>
      <c r="X138" s="32">
        <f t="shared" si="67"/>
        <v>0</v>
      </c>
      <c r="Y138" s="32">
        <f t="shared" si="67"/>
        <v>0</v>
      </c>
      <c r="Z138" s="32">
        <f t="shared" si="67"/>
        <v>0</v>
      </c>
      <c r="AA138" s="32">
        <f t="shared" si="67"/>
        <v>0</v>
      </c>
      <c r="AB138" s="32">
        <f t="shared" si="67"/>
        <v>0</v>
      </c>
      <c r="AC138" s="32">
        <f t="shared" si="67"/>
        <v>0</v>
      </c>
      <c r="AD138" s="32">
        <f t="shared" si="67"/>
        <v>0</v>
      </c>
      <c r="AE138" s="32">
        <f t="shared" si="67"/>
        <v>0</v>
      </c>
      <c r="AF138" s="32">
        <f t="shared" si="67"/>
        <v>0</v>
      </c>
      <c r="AG138" s="32">
        <f t="shared" si="67"/>
        <v>258.07</v>
      </c>
      <c r="AH138" s="32">
        <f>AH139</f>
        <v>285.06900000000002</v>
      </c>
      <c r="AI138" s="128">
        <f t="shared" si="39"/>
        <v>1</v>
      </c>
    </row>
    <row r="139" spans="1:35" ht="45.75" customHeight="1" x14ac:dyDescent="0.25">
      <c r="A139" s="2"/>
      <c r="B139" s="94"/>
      <c r="C139" s="59"/>
      <c r="D139" s="27" t="s">
        <v>507</v>
      </c>
      <c r="E139" s="37"/>
      <c r="F139" s="48" t="s">
        <v>506</v>
      </c>
      <c r="G139" s="32">
        <f>G140</f>
        <v>258.07</v>
      </c>
      <c r="H139" s="32">
        <f t="shared" si="67"/>
        <v>0</v>
      </c>
      <c r="I139" s="32">
        <f t="shared" si="67"/>
        <v>0</v>
      </c>
      <c r="J139" s="32">
        <f t="shared" si="67"/>
        <v>0</v>
      </c>
      <c r="K139" s="32">
        <f t="shared" si="67"/>
        <v>0</v>
      </c>
      <c r="L139" s="32">
        <f t="shared" si="67"/>
        <v>0</v>
      </c>
      <c r="M139" s="32">
        <f t="shared" si="67"/>
        <v>0</v>
      </c>
      <c r="N139" s="32">
        <f t="shared" si="67"/>
        <v>0</v>
      </c>
      <c r="O139" s="32">
        <f t="shared" si="67"/>
        <v>0</v>
      </c>
      <c r="P139" s="32">
        <f t="shared" si="67"/>
        <v>0</v>
      </c>
      <c r="Q139" s="32">
        <f t="shared" si="67"/>
        <v>0</v>
      </c>
      <c r="R139" s="32">
        <f t="shared" si="67"/>
        <v>0</v>
      </c>
      <c r="S139" s="32">
        <f t="shared" si="67"/>
        <v>0</v>
      </c>
      <c r="T139" s="32">
        <f t="shared" si="67"/>
        <v>0</v>
      </c>
      <c r="U139" s="32">
        <f t="shared" si="67"/>
        <v>0</v>
      </c>
      <c r="V139" s="32">
        <f t="shared" si="67"/>
        <v>0</v>
      </c>
      <c r="W139" s="32">
        <f t="shared" si="67"/>
        <v>0</v>
      </c>
      <c r="X139" s="32">
        <f t="shared" si="67"/>
        <v>0</v>
      </c>
      <c r="Y139" s="32">
        <f t="shared" si="67"/>
        <v>0</v>
      </c>
      <c r="Z139" s="32">
        <f t="shared" si="67"/>
        <v>0</v>
      </c>
      <c r="AA139" s="32">
        <f t="shared" si="67"/>
        <v>0</v>
      </c>
      <c r="AB139" s="32">
        <f t="shared" si="67"/>
        <v>0</v>
      </c>
      <c r="AC139" s="32">
        <f t="shared" si="67"/>
        <v>0</v>
      </c>
      <c r="AD139" s="32">
        <f t="shared" si="67"/>
        <v>0</v>
      </c>
      <c r="AE139" s="32">
        <f t="shared" si="67"/>
        <v>0</v>
      </c>
      <c r="AF139" s="32">
        <f t="shared" si="67"/>
        <v>0</v>
      </c>
      <c r="AG139" s="32">
        <f t="shared" si="67"/>
        <v>258.07</v>
      </c>
      <c r="AH139" s="32">
        <f>AH140</f>
        <v>285.06900000000002</v>
      </c>
      <c r="AI139" s="128">
        <f t="shared" si="39"/>
        <v>1</v>
      </c>
    </row>
    <row r="140" spans="1:35" ht="45.75" customHeight="1" x14ac:dyDescent="0.25">
      <c r="A140" s="2"/>
      <c r="B140" s="94"/>
      <c r="C140" s="59"/>
      <c r="D140" s="76"/>
      <c r="E140" s="37" t="s">
        <v>13</v>
      </c>
      <c r="F140" s="48" t="s">
        <v>14</v>
      </c>
      <c r="G140" s="32">
        <v>258.07</v>
      </c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>
        <v>258.07</v>
      </c>
      <c r="AH140" s="32">
        <v>285.06900000000002</v>
      </c>
      <c r="AI140" s="128">
        <f t="shared" ref="AI140:AI203" si="68">AG140/G140</f>
        <v>1</v>
      </c>
    </row>
    <row r="141" spans="1:35" ht="45.75" customHeight="1" x14ac:dyDescent="0.25">
      <c r="A141" s="2"/>
      <c r="B141" s="94"/>
      <c r="C141" s="74"/>
      <c r="D141" s="27" t="s">
        <v>346</v>
      </c>
      <c r="E141" s="46"/>
      <c r="F141" s="46" t="s">
        <v>347</v>
      </c>
      <c r="G141" s="32">
        <f>G142</f>
        <v>21.88</v>
      </c>
      <c r="H141" s="32">
        <f t="shared" ref="H141:AG144" si="69">H142</f>
        <v>0</v>
      </c>
      <c r="I141" s="32">
        <f t="shared" si="69"/>
        <v>0</v>
      </c>
      <c r="J141" s="32">
        <f t="shared" si="69"/>
        <v>0</v>
      </c>
      <c r="K141" s="32">
        <f t="shared" si="69"/>
        <v>0</v>
      </c>
      <c r="L141" s="32">
        <f t="shared" si="69"/>
        <v>0</v>
      </c>
      <c r="M141" s="32">
        <f t="shared" si="69"/>
        <v>0</v>
      </c>
      <c r="N141" s="32">
        <f t="shared" si="69"/>
        <v>0</v>
      </c>
      <c r="O141" s="32">
        <f t="shared" si="69"/>
        <v>0</v>
      </c>
      <c r="P141" s="32">
        <f t="shared" si="69"/>
        <v>0</v>
      </c>
      <c r="Q141" s="32">
        <f t="shared" si="69"/>
        <v>0</v>
      </c>
      <c r="R141" s="32">
        <f t="shared" si="69"/>
        <v>0</v>
      </c>
      <c r="S141" s="32">
        <f t="shared" si="69"/>
        <v>0</v>
      </c>
      <c r="T141" s="32">
        <f t="shared" si="69"/>
        <v>0</v>
      </c>
      <c r="U141" s="32">
        <f t="shared" si="69"/>
        <v>0</v>
      </c>
      <c r="V141" s="32">
        <f t="shared" si="69"/>
        <v>0</v>
      </c>
      <c r="W141" s="32">
        <f t="shared" si="69"/>
        <v>0</v>
      </c>
      <c r="X141" s="32">
        <f t="shared" si="69"/>
        <v>0</v>
      </c>
      <c r="Y141" s="32">
        <f t="shared" si="69"/>
        <v>0</v>
      </c>
      <c r="Z141" s="32">
        <f t="shared" si="69"/>
        <v>0</v>
      </c>
      <c r="AA141" s="32">
        <f t="shared" si="69"/>
        <v>0</v>
      </c>
      <c r="AB141" s="32">
        <f t="shared" si="69"/>
        <v>0</v>
      </c>
      <c r="AC141" s="32">
        <f t="shared" si="69"/>
        <v>0</v>
      </c>
      <c r="AD141" s="32">
        <f t="shared" si="69"/>
        <v>0</v>
      </c>
      <c r="AE141" s="32">
        <f t="shared" si="69"/>
        <v>0</v>
      </c>
      <c r="AF141" s="32">
        <f t="shared" si="69"/>
        <v>0</v>
      </c>
      <c r="AG141" s="32">
        <f t="shared" si="69"/>
        <v>12.6</v>
      </c>
      <c r="AH141" s="32">
        <f>AH142</f>
        <v>59.68</v>
      </c>
      <c r="AI141" s="128">
        <f t="shared" si="68"/>
        <v>0.57586837294332727</v>
      </c>
    </row>
    <row r="142" spans="1:35" ht="27" customHeight="1" x14ac:dyDescent="0.25">
      <c r="A142" s="2"/>
      <c r="B142" s="94"/>
      <c r="C142" s="74"/>
      <c r="D142" s="27" t="s">
        <v>348</v>
      </c>
      <c r="E142" s="120"/>
      <c r="F142" s="36" t="s">
        <v>349</v>
      </c>
      <c r="G142" s="32">
        <f>G143</f>
        <v>21.88</v>
      </c>
      <c r="H142" s="32">
        <f t="shared" si="69"/>
        <v>0</v>
      </c>
      <c r="I142" s="32">
        <f t="shared" si="69"/>
        <v>0</v>
      </c>
      <c r="J142" s="32">
        <f t="shared" si="69"/>
        <v>0</v>
      </c>
      <c r="K142" s="32">
        <f t="shared" si="69"/>
        <v>0</v>
      </c>
      <c r="L142" s="32">
        <f t="shared" si="69"/>
        <v>0</v>
      </c>
      <c r="M142" s="32">
        <f t="shared" si="69"/>
        <v>0</v>
      </c>
      <c r="N142" s="32">
        <f t="shared" si="69"/>
        <v>0</v>
      </c>
      <c r="O142" s="32">
        <f t="shared" si="69"/>
        <v>0</v>
      </c>
      <c r="P142" s="32">
        <f t="shared" si="69"/>
        <v>0</v>
      </c>
      <c r="Q142" s="32">
        <f t="shared" si="69"/>
        <v>0</v>
      </c>
      <c r="R142" s="32">
        <f t="shared" si="69"/>
        <v>0</v>
      </c>
      <c r="S142" s="32">
        <f t="shared" si="69"/>
        <v>0</v>
      </c>
      <c r="T142" s="32">
        <f t="shared" si="69"/>
        <v>0</v>
      </c>
      <c r="U142" s="32">
        <f t="shared" si="69"/>
        <v>0</v>
      </c>
      <c r="V142" s="32">
        <f t="shared" si="69"/>
        <v>0</v>
      </c>
      <c r="W142" s="32">
        <f t="shared" si="69"/>
        <v>0</v>
      </c>
      <c r="X142" s="32">
        <f t="shared" si="69"/>
        <v>0</v>
      </c>
      <c r="Y142" s="32">
        <f t="shared" si="69"/>
        <v>0</v>
      </c>
      <c r="Z142" s="32">
        <f t="shared" si="69"/>
        <v>0</v>
      </c>
      <c r="AA142" s="32">
        <f t="shared" si="69"/>
        <v>0</v>
      </c>
      <c r="AB142" s="32">
        <f t="shared" si="69"/>
        <v>0</v>
      </c>
      <c r="AC142" s="32">
        <f t="shared" si="69"/>
        <v>0</v>
      </c>
      <c r="AD142" s="32">
        <f t="shared" si="69"/>
        <v>0</v>
      </c>
      <c r="AE142" s="32">
        <f t="shared" si="69"/>
        <v>0</v>
      </c>
      <c r="AF142" s="32">
        <f t="shared" si="69"/>
        <v>0</v>
      </c>
      <c r="AG142" s="32">
        <f t="shared" si="69"/>
        <v>12.6</v>
      </c>
      <c r="AH142" s="32">
        <f>AH143</f>
        <v>59.68</v>
      </c>
      <c r="AI142" s="128">
        <f t="shared" si="68"/>
        <v>0.57586837294332727</v>
      </c>
    </row>
    <row r="143" spans="1:35" ht="45.75" customHeight="1" x14ac:dyDescent="0.25">
      <c r="A143" s="2"/>
      <c r="B143" s="94"/>
      <c r="C143" s="74"/>
      <c r="D143" s="27" t="s">
        <v>350</v>
      </c>
      <c r="E143" s="121"/>
      <c r="F143" s="39" t="s">
        <v>439</v>
      </c>
      <c r="G143" s="32">
        <f>G144</f>
        <v>21.88</v>
      </c>
      <c r="H143" s="32">
        <f t="shared" si="69"/>
        <v>0</v>
      </c>
      <c r="I143" s="32">
        <f t="shared" si="69"/>
        <v>0</v>
      </c>
      <c r="J143" s="32">
        <f t="shared" si="69"/>
        <v>0</v>
      </c>
      <c r="K143" s="32">
        <f t="shared" si="69"/>
        <v>0</v>
      </c>
      <c r="L143" s="32">
        <f t="shared" si="69"/>
        <v>0</v>
      </c>
      <c r="M143" s="32">
        <f t="shared" si="69"/>
        <v>0</v>
      </c>
      <c r="N143" s="32">
        <f t="shared" si="69"/>
        <v>0</v>
      </c>
      <c r="O143" s="32">
        <f t="shared" si="69"/>
        <v>0</v>
      </c>
      <c r="P143" s="32">
        <f t="shared" si="69"/>
        <v>0</v>
      </c>
      <c r="Q143" s="32">
        <f t="shared" si="69"/>
        <v>0</v>
      </c>
      <c r="R143" s="32">
        <f t="shared" si="69"/>
        <v>0</v>
      </c>
      <c r="S143" s="32">
        <f t="shared" si="69"/>
        <v>0</v>
      </c>
      <c r="T143" s="32">
        <f t="shared" si="69"/>
        <v>0</v>
      </c>
      <c r="U143" s="32">
        <f t="shared" si="69"/>
        <v>0</v>
      </c>
      <c r="V143" s="32">
        <f t="shared" si="69"/>
        <v>0</v>
      </c>
      <c r="W143" s="32">
        <f t="shared" si="69"/>
        <v>0</v>
      </c>
      <c r="X143" s="32">
        <f t="shared" si="69"/>
        <v>0</v>
      </c>
      <c r="Y143" s="32">
        <f t="shared" si="69"/>
        <v>0</v>
      </c>
      <c r="Z143" s="32">
        <f t="shared" si="69"/>
        <v>0</v>
      </c>
      <c r="AA143" s="32">
        <f t="shared" si="69"/>
        <v>0</v>
      </c>
      <c r="AB143" s="32">
        <f t="shared" si="69"/>
        <v>0</v>
      </c>
      <c r="AC143" s="32">
        <f t="shared" si="69"/>
        <v>0</v>
      </c>
      <c r="AD143" s="32">
        <f t="shared" si="69"/>
        <v>0</v>
      </c>
      <c r="AE143" s="32">
        <f t="shared" si="69"/>
        <v>0</v>
      </c>
      <c r="AF143" s="32">
        <f t="shared" si="69"/>
        <v>0</v>
      </c>
      <c r="AG143" s="32">
        <f t="shared" si="69"/>
        <v>12.6</v>
      </c>
      <c r="AH143" s="32">
        <f>AH144</f>
        <v>59.68</v>
      </c>
      <c r="AI143" s="128">
        <f t="shared" si="68"/>
        <v>0.57586837294332727</v>
      </c>
    </row>
    <row r="144" spans="1:35" ht="45.75" customHeight="1" x14ac:dyDescent="0.25">
      <c r="A144" s="2"/>
      <c r="B144" s="94"/>
      <c r="C144" s="74"/>
      <c r="D144" s="27" t="s">
        <v>352</v>
      </c>
      <c r="E144" s="79"/>
      <c r="F144" s="79" t="s">
        <v>353</v>
      </c>
      <c r="G144" s="32">
        <f>G145</f>
        <v>21.88</v>
      </c>
      <c r="H144" s="32">
        <f t="shared" si="69"/>
        <v>0</v>
      </c>
      <c r="I144" s="32">
        <f t="shared" si="69"/>
        <v>0</v>
      </c>
      <c r="J144" s="32">
        <f t="shared" si="69"/>
        <v>0</v>
      </c>
      <c r="K144" s="32">
        <f t="shared" si="69"/>
        <v>0</v>
      </c>
      <c r="L144" s="32">
        <f t="shared" si="69"/>
        <v>0</v>
      </c>
      <c r="M144" s="32">
        <f t="shared" si="69"/>
        <v>0</v>
      </c>
      <c r="N144" s="32">
        <f t="shared" si="69"/>
        <v>0</v>
      </c>
      <c r="O144" s="32">
        <f t="shared" si="69"/>
        <v>0</v>
      </c>
      <c r="P144" s="32">
        <f t="shared" si="69"/>
        <v>0</v>
      </c>
      <c r="Q144" s="32">
        <f t="shared" si="69"/>
        <v>0</v>
      </c>
      <c r="R144" s="32">
        <f t="shared" si="69"/>
        <v>0</v>
      </c>
      <c r="S144" s="32">
        <f t="shared" si="69"/>
        <v>0</v>
      </c>
      <c r="T144" s="32">
        <f t="shared" si="69"/>
        <v>0</v>
      </c>
      <c r="U144" s="32">
        <f t="shared" si="69"/>
        <v>0</v>
      </c>
      <c r="V144" s="32">
        <f t="shared" si="69"/>
        <v>0</v>
      </c>
      <c r="W144" s="32">
        <f t="shared" si="69"/>
        <v>0</v>
      </c>
      <c r="X144" s="32">
        <f t="shared" si="69"/>
        <v>0</v>
      </c>
      <c r="Y144" s="32">
        <f t="shared" si="69"/>
        <v>0</v>
      </c>
      <c r="Z144" s="32">
        <f t="shared" si="69"/>
        <v>0</v>
      </c>
      <c r="AA144" s="32">
        <f t="shared" si="69"/>
        <v>0</v>
      </c>
      <c r="AB144" s="32">
        <f t="shared" si="69"/>
        <v>0</v>
      </c>
      <c r="AC144" s="32">
        <f t="shared" si="69"/>
        <v>0</v>
      </c>
      <c r="AD144" s="32">
        <f t="shared" si="69"/>
        <v>0</v>
      </c>
      <c r="AE144" s="32">
        <f t="shared" si="69"/>
        <v>0</v>
      </c>
      <c r="AF144" s="32">
        <f t="shared" si="69"/>
        <v>0</v>
      </c>
      <c r="AG144" s="32">
        <f t="shared" si="69"/>
        <v>12.6</v>
      </c>
      <c r="AH144" s="32">
        <f>AH145</f>
        <v>59.68</v>
      </c>
      <c r="AI144" s="128">
        <f t="shared" si="68"/>
        <v>0.57586837294332727</v>
      </c>
    </row>
    <row r="145" spans="1:35" ht="49.5" customHeight="1" x14ac:dyDescent="0.25">
      <c r="A145" s="2"/>
      <c r="B145" s="94"/>
      <c r="C145" s="74"/>
      <c r="D145" s="27"/>
      <c r="E145" s="37" t="s">
        <v>13</v>
      </c>
      <c r="F145" s="48" t="s">
        <v>14</v>
      </c>
      <c r="G145" s="32">
        <v>21.88</v>
      </c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>
        <v>12.6</v>
      </c>
      <c r="AH145" s="32">
        <v>59.68</v>
      </c>
      <c r="AI145" s="128">
        <f t="shared" si="68"/>
        <v>0.57586837294332727</v>
      </c>
    </row>
    <row r="146" spans="1:35" ht="23.25" customHeight="1" x14ac:dyDescent="0.25">
      <c r="A146" s="2"/>
      <c r="B146" s="94"/>
      <c r="C146" s="59" t="s">
        <v>440</v>
      </c>
      <c r="D146" s="76"/>
      <c r="E146" s="76"/>
      <c r="F146" s="46" t="s">
        <v>441</v>
      </c>
      <c r="G146" s="32">
        <f>G147+G152</f>
        <v>19532.82</v>
      </c>
      <c r="H146" s="32">
        <f t="shared" ref="H146:AG146" si="70">H147+H152</f>
        <v>0</v>
      </c>
      <c r="I146" s="32">
        <f t="shared" si="70"/>
        <v>0</v>
      </c>
      <c r="J146" s="32">
        <f t="shared" si="70"/>
        <v>0</v>
      </c>
      <c r="K146" s="32">
        <f t="shared" si="70"/>
        <v>0</v>
      </c>
      <c r="L146" s="32">
        <f t="shared" si="70"/>
        <v>0</v>
      </c>
      <c r="M146" s="32">
        <f t="shared" si="70"/>
        <v>0</v>
      </c>
      <c r="N146" s="32">
        <f t="shared" si="70"/>
        <v>0</v>
      </c>
      <c r="O146" s="32">
        <f t="shared" si="70"/>
        <v>0</v>
      </c>
      <c r="P146" s="32">
        <f t="shared" si="70"/>
        <v>0</v>
      </c>
      <c r="Q146" s="32">
        <f t="shared" si="70"/>
        <v>0</v>
      </c>
      <c r="R146" s="32">
        <f t="shared" si="70"/>
        <v>0</v>
      </c>
      <c r="S146" s="32">
        <f t="shared" si="70"/>
        <v>0</v>
      </c>
      <c r="T146" s="32">
        <f t="shared" si="70"/>
        <v>0</v>
      </c>
      <c r="U146" s="32">
        <f t="shared" si="70"/>
        <v>0</v>
      </c>
      <c r="V146" s="32">
        <f t="shared" si="70"/>
        <v>0</v>
      </c>
      <c r="W146" s="32">
        <f t="shared" si="70"/>
        <v>0</v>
      </c>
      <c r="X146" s="32">
        <f t="shared" si="70"/>
        <v>0</v>
      </c>
      <c r="Y146" s="32">
        <f t="shared" si="70"/>
        <v>0</v>
      </c>
      <c r="Z146" s="32">
        <f t="shared" si="70"/>
        <v>0</v>
      </c>
      <c r="AA146" s="32">
        <f t="shared" si="70"/>
        <v>0</v>
      </c>
      <c r="AB146" s="32">
        <f t="shared" si="70"/>
        <v>0</v>
      </c>
      <c r="AC146" s="32">
        <f t="shared" si="70"/>
        <v>0</v>
      </c>
      <c r="AD146" s="32">
        <f t="shared" si="70"/>
        <v>0</v>
      </c>
      <c r="AE146" s="32">
        <f t="shared" si="70"/>
        <v>0</v>
      </c>
      <c r="AF146" s="32">
        <f t="shared" si="70"/>
        <v>0</v>
      </c>
      <c r="AG146" s="32">
        <f t="shared" si="70"/>
        <v>19532.82</v>
      </c>
      <c r="AH146" s="32">
        <f>AH147+AH152</f>
        <v>19576.02</v>
      </c>
      <c r="AI146" s="128">
        <f t="shared" si="68"/>
        <v>1</v>
      </c>
    </row>
    <row r="147" spans="1:35" ht="25.5" customHeight="1" x14ac:dyDescent="0.25">
      <c r="A147" s="2"/>
      <c r="B147" s="94"/>
      <c r="C147" s="74"/>
      <c r="D147" s="27" t="s">
        <v>189</v>
      </c>
      <c r="E147" s="28"/>
      <c r="F147" s="28" t="s">
        <v>190</v>
      </c>
      <c r="G147" s="32">
        <f>G148</f>
        <v>19486.7</v>
      </c>
      <c r="H147" s="32">
        <f t="shared" ref="H147:AG150" si="71">H148</f>
        <v>0</v>
      </c>
      <c r="I147" s="32">
        <f t="shared" si="71"/>
        <v>0</v>
      </c>
      <c r="J147" s="32">
        <f t="shared" si="71"/>
        <v>0</v>
      </c>
      <c r="K147" s="32">
        <f t="shared" si="71"/>
        <v>0</v>
      </c>
      <c r="L147" s="32">
        <f t="shared" si="71"/>
        <v>0</v>
      </c>
      <c r="M147" s="32">
        <f t="shared" si="71"/>
        <v>0</v>
      </c>
      <c r="N147" s="32">
        <f t="shared" si="71"/>
        <v>0</v>
      </c>
      <c r="O147" s="32">
        <f t="shared" si="71"/>
        <v>0</v>
      </c>
      <c r="P147" s="32">
        <f t="shared" si="71"/>
        <v>0</v>
      </c>
      <c r="Q147" s="32">
        <f t="shared" si="71"/>
        <v>0</v>
      </c>
      <c r="R147" s="32">
        <f t="shared" si="71"/>
        <v>0</v>
      </c>
      <c r="S147" s="32">
        <f t="shared" si="71"/>
        <v>0</v>
      </c>
      <c r="T147" s="32">
        <f t="shared" si="71"/>
        <v>0</v>
      </c>
      <c r="U147" s="32">
        <f t="shared" si="71"/>
        <v>0</v>
      </c>
      <c r="V147" s="32">
        <f t="shared" si="71"/>
        <v>0</v>
      </c>
      <c r="W147" s="32">
        <f t="shared" si="71"/>
        <v>0</v>
      </c>
      <c r="X147" s="32">
        <f t="shared" si="71"/>
        <v>0</v>
      </c>
      <c r="Y147" s="32">
        <f t="shared" si="71"/>
        <v>0</v>
      </c>
      <c r="Z147" s="32">
        <f t="shared" si="71"/>
        <v>0</v>
      </c>
      <c r="AA147" s="32">
        <f t="shared" si="71"/>
        <v>0</v>
      </c>
      <c r="AB147" s="32">
        <f t="shared" si="71"/>
        <v>0</v>
      </c>
      <c r="AC147" s="32">
        <f t="shared" si="71"/>
        <v>0</v>
      </c>
      <c r="AD147" s="32">
        <f t="shared" si="71"/>
        <v>0</v>
      </c>
      <c r="AE147" s="32">
        <f t="shared" si="71"/>
        <v>0</v>
      </c>
      <c r="AF147" s="32">
        <f t="shared" si="71"/>
        <v>0</v>
      </c>
      <c r="AG147" s="32">
        <f t="shared" si="71"/>
        <v>19486.7</v>
      </c>
      <c r="AH147" s="32">
        <f>AH148</f>
        <v>19513.7</v>
      </c>
      <c r="AI147" s="128">
        <f t="shared" si="68"/>
        <v>1</v>
      </c>
    </row>
    <row r="148" spans="1:35" ht="50.25" customHeight="1" x14ac:dyDescent="0.25">
      <c r="A148" s="2"/>
      <c r="B148" s="94"/>
      <c r="C148" s="74"/>
      <c r="D148" s="27" t="s">
        <v>225</v>
      </c>
      <c r="E148" s="28"/>
      <c r="F148" s="28" t="s">
        <v>226</v>
      </c>
      <c r="G148" s="32">
        <f>G149</f>
        <v>19486.7</v>
      </c>
      <c r="H148" s="32">
        <f t="shared" si="71"/>
        <v>0</v>
      </c>
      <c r="I148" s="32">
        <f t="shared" si="71"/>
        <v>0</v>
      </c>
      <c r="J148" s="32">
        <f t="shared" si="71"/>
        <v>0</v>
      </c>
      <c r="K148" s="32">
        <f t="shared" si="71"/>
        <v>0</v>
      </c>
      <c r="L148" s="32">
        <f t="shared" si="71"/>
        <v>0</v>
      </c>
      <c r="M148" s="32">
        <f t="shared" si="71"/>
        <v>0</v>
      </c>
      <c r="N148" s="32">
        <f t="shared" si="71"/>
        <v>0</v>
      </c>
      <c r="O148" s="32">
        <f t="shared" si="71"/>
        <v>0</v>
      </c>
      <c r="P148" s="32">
        <f t="shared" si="71"/>
        <v>0</v>
      </c>
      <c r="Q148" s="32">
        <f t="shared" si="71"/>
        <v>0</v>
      </c>
      <c r="R148" s="32">
        <f t="shared" si="71"/>
        <v>0</v>
      </c>
      <c r="S148" s="32">
        <f t="shared" si="71"/>
        <v>0</v>
      </c>
      <c r="T148" s="32">
        <f t="shared" si="71"/>
        <v>0</v>
      </c>
      <c r="U148" s="32">
        <f t="shared" si="71"/>
        <v>0</v>
      </c>
      <c r="V148" s="32">
        <f t="shared" si="71"/>
        <v>0</v>
      </c>
      <c r="W148" s="32">
        <f t="shared" si="71"/>
        <v>0</v>
      </c>
      <c r="X148" s="32">
        <f t="shared" si="71"/>
        <v>0</v>
      </c>
      <c r="Y148" s="32">
        <f t="shared" si="71"/>
        <v>0</v>
      </c>
      <c r="Z148" s="32">
        <f t="shared" si="71"/>
        <v>0</v>
      </c>
      <c r="AA148" s="32">
        <f t="shared" si="71"/>
        <v>0</v>
      </c>
      <c r="AB148" s="32">
        <f t="shared" si="71"/>
        <v>0</v>
      </c>
      <c r="AC148" s="32">
        <f t="shared" si="71"/>
        <v>0</v>
      </c>
      <c r="AD148" s="32">
        <f t="shared" si="71"/>
        <v>0</v>
      </c>
      <c r="AE148" s="32">
        <f t="shared" si="71"/>
        <v>0</v>
      </c>
      <c r="AF148" s="32">
        <f t="shared" si="71"/>
        <v>0</v>
      </c>
      <c r="AG148" s="32">
        <f t="shared" si="71"/>
        <v>19486.7</v>
      </c>
      <c r="AH148" s="32">
        <f>AH149</f>
        <v>19513.7</v>
      </c>
      <c r="AI148" s="128">
        <f t="shared" si="68"/>
        <v>1</v>
      </c>
    </row>
    <row r="149" spans="1:35" ht="52.5" customHeight="1" x14ac:dyDescent="0.25">
      <c r="A149" s="2"/>
      <c r="B149" s="94"/>
      <c r="C149" s="74"/>
      <c r="D149" s="27" t="s">
        <v>227</v>
      </c>
      <c r="E149" s="57"/>
      <c r="F149" s="57" t="s">
        <v>228</v>
      </c>
      <c r="G149" s="32">
        <f>G150</f>
        <v>19486.7</v>
      </c>
      <c r="H149" s="32">
        <f t="shared" si="71"/>
        <v>0</v>
      </c>
      <c r="I149" s="32">
        <f t="shared" si="71"/>
        <v>0</v>
      </c>
      <c r="J149" s="32">
        <f t="shared" si="71"/>
        <v>0</v>
      </c>
      <c r="K149" s="32">
        <f t="shared" si="71"/>
        <v>0</v>
      </c>
      <c r="L149" s="32">
        <f t="shared" si="71"/>
        <v>0</v>
      </c>
      <c r="M149" s="32">
        <f t="shared" si="71"/>
        <v>0</v>
      </c>
      <c r="N149" s="32">
        <f t="shared" si="71"/>
        <v>0</v>
      </c>
      <c r="O149" s="32">
        <f t="shared" si="71"/>
        <v>0</v>
      </c>
      <c r="P149" s="32">
        <f t="shared" si="71"/>
        <v>0</v>
      </c>
      <c r="Q149" s="32">
        <f t="shared" si="71"/>
        <v>0</v>
      </c>
      <c r="R149" s="32">
        <f t="shared" si="71"/>
        <v>0</v>
      </c>
      <c r="S149" s="32">
        <f t="shared" si="71"/>
        <v>0</v>
      </c>
      <c r="T149" s="32">
        <f t="shared" si="71"/>
        <v>0</v>
      </c>
      <c r="U149" s="32">
        <f t="shared" si="71"/>
        <v>0</v>
      </c>
      <c r="V149" s="32">
        <f t="shared" si="71"/>
        <v>0</v>
      </c>
      <c r="W149" s="32">
        <f t="shared" si="71"/>
        <v>0</v>
      </c>
      <c r="X149" s="32">
        <f t="shared" si="71"/>
        <v>0</v>
      </c>
      <c r="Y149" s="32">
        <f t="shared" si="71"/>
        <v>0</v>
      </c>
      <c r="Z149" s="32">
        <f t="shared" si="71"/>
        <v>0</v>
      </c>
      <c r="AA149" s="32">
        <f t="shared" si="71"/>
        <v>0</v>
      </c>
      <c r="AB149" s="32">
        <f t="shared" si="71"/>
        <v>0</v>
      </c>
      <c r="AC149" s="32">
        <f t="shared" si="71"/>
        <v>0</v>
      </c>
      <c r="AD149" s="32">
        <f t="shared" si="71"/>
        <v>0</v>
      </c>
      <c r="AE149" s="32">
        <f t="shared" si="71"/>
        <v>0</v>
      </c>
      <c r="AF149" s="32">
        <f t="shared" si="71"/>
        <v>0</v>
      </c>
      <c r="AG149" s="32">
        <f t="shared" si="71"/>
        <v>19486.7</v>
      </c>
      <c r="AH149" s="32">
        <f>AH150</f>
        <v>19513.7</v>
      </c>
      <c r="AI149" s="128">
        <f t="shared" si="68"/>
        <v>1</v>
      </c>
    </row>
    <row r="150" spans="1:35" ht="47.25" customHeight="1" x14ac:dyDescent="0.25">
      <c r="B150" s="94"/>
      <c r="C150" s="74"/>
      <c r="D150" s="27" t="s">
        <v>229</v>
      </c>
      <c r="E150" s="36"/>
      <c r="F150" s="36" t="s">
        <v>12</v>
      </c>
      <c r="G150" s="32">
        <f>G151</f>
        <v>19486.7</v>
      </c>
      <c r="H150" s="32">
        <f t="shared" si="71"/>
        <v>0</v>
      </c>
      <c r="I150" s="32">
        <f t="shared" si="71"/>
        <v>0</v>
      </c>
      <c r="J150" s="32">
        <f t="shared" si="71"/>
        <v>0</v>
      </c>
      <c r="K150" s="32">
        <f t="shared" si="71"/>
        <v>0</v>
      </c>
      <c r="L150" s="32">
        <f t="shared" si="71"/>
        <v>0</v>
      </c>
      <c r="M150" s="32">
        <f t="shared" si="71"/>
        <v>0</v>
      </c>
      <c r="N150" s="32">
        <f t="shared" si="71"/>
        <v>0</v>
      </c>
      <c r="O150" s="32">
        <f t="shared" si="71"/>
        <v>0</v>
      </c>
      <c r="P150" s="32">
        <f t="shared" si="71"/>
        <v>0</v>
      </c>
      <c r="Q150" s="32">
        <f t="shared" si="71"/>
        <v>0</v>
      </c>
      <c r="R150" s="32">
        <f t="shared" si="71"/>
        <v>0</v>
      </c>
      <c r="S150" s="32">
        <f t="shared" si="71"/>
        <v>0</v>
      </c>
      <c r="T150" s="32">
        <f t="shared" si="71"/>
        <v>0</v>
      </c>
      <c r="U150" s="32">
        <f t="shared" si="71"/>
        <v>0</v>
      </c>
      <c r="V150" s="32">
        <f t="shared" si="71"/>
        <v>0</v>
      </c>
      <c r="W150" s="32">
        <f t="shared" si="71"/>
        <v>0</v>
      </c>
      <c r="X150" s="32">
        <f t="shared" si="71"/>
        <v>0</v>
      </c>
      <c r="Y150" s="32">
        <f t="shared" si="71"/>
        <v>0</v>
      </c>
      <c r="Z150" s="32">
        <f t="shared" si="71"/>
        <v>0</v>
      </c>
      <c r="AA150" s="32">
        <f t="shared" si="71"/>
        <v>0</v>
      </c>
      <c r="AB150" s="32">
        <f t="shared" si="71"/>
        <v>0</v>
      </c>
      <c r="AC150" s="32">
        <f t="shared" si="71"/>
        <v>0</v>
      </c>
      <c r="AD150" s="32">
        <f t="shared" si="71"/>
        <v>0</v>
      </c>
      <c r="AE150" s="32">
        <f t="shared" si="71"/>
        <v>0</v>
      </c>
      <c r="AF150" s="32">
        <f t="shared" si="71"/>
        <v>0</v>
      </c>
      <c r="AG150" s="32">
        <f t="shared" si="71"/>
        <v>19486.7</v>
      </c>
      <c r="AH150" s="32">
        <f>AH151</f>
        <v>19513.7</v>
      </c>
      <c r="AI150" s="128">
        <f t="shared" si="68"/>
        <v>1</v>
      </c>
    </row>
    <row r="151" spans="1:35" ht="44.25" customHeight="1" x14ac:dyDescent="0.25">
      <c r="B151" s="94"/>
      <c r="C151" s="74"/>
      <c r="D151" s="27"/>
      <c r="E151" s="37" t="s">
        <v>13</v>
      </c>
      <c r="F151" s="48" t="s">
        <v>14</v>
      </c>
      <c r="G151" s="32">
        <v>19486.7</v>
      </c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>
        <v>19486.7</v>
      </c>
      <c r="AH151" s="32">
        <v>19513.7</v>
      </c>
      <c r="AI151" s="128">
        <f t="shared" si="68"/>
        <v>1</v>
      </c>
    </row>
    <row r="152" spans="1:35" ht="44.25" customHeight="1" x14ac:dyDescent="0.25">
      <c r="B152" s="94"/>
      <c r="C152" s="74"/>
      <c r="D152" s="27" t="s">
        <v>346</v>
      </c>
      <c r="E152" s="46"/>
      <c r="F152" s="46" t="s">
        <v>347</v>
      </c>
      <c r="G152" s="32">
        <f>G153</f>
        <v>46.12</v>
      </c>
      <c r="H152" s="32">
        <f t="shared" ref="H152:AG155" si="72">H153</f>
        <v>0</v>
      </c>
      <c r="I152" s="32">
        <f t="shared" si="72"/>
        <v>0</v>
      </c>
      <c r="J152" s="32">
        <f t="shared" si="72"/>
        <v>0</v>
      </c>
      <c r="K152" s="32">
        <f t="shared" si="72"/>
        <v>0</v>
      </c>
      <c r="L152" s="32">
        <f t="shared" si="72"/>
        <v>0</v>
      </c>
      <c r="M152" s="32">
        <f t="shared" si="72"/>
        <v>0</v>
      </c>
      <c r="N152" s="32">
        <f t="shared" si="72"/>
        <v>0</v>
      </c>
      <c r="O152" s="32">
        <f t="shared" si="72"/>
        <v>0</v>
      </c>
      <c r="P152" s="32">
        <f t="shared" si="72"/>
        <v>0</v>
      </c>
      <c r="Q152" s="32">
        <f t="shared" si="72"/>
        <v>0</v>
      </c>
      <c r="R152" s="32">
        <f t="shared" si="72"/>
        <v>0</v>
      </c>
      <c r="S152" s="32">
        <f t="shared" si="72"/>
        <v>0</v>
      </c>
      <c r="T152" s="32">
        <f t="shared" si="72"/>
        <v>0</v>
      </c>
      <c r="U152" s="32">
        <f t="shared" si="72"/>
        <v>0</v>
      </c>
      <c r="V152" s="32">
        <f t="shared" si="72"/>
        <v>0</v>
      </c>
      <c r="W152" s="32">
        <f t="shared" si="72"/>
        <v>0</v>
      </c>
      <c r="X152" s="32">
        <f t="shared" si="72"/>
        <v>0</v>
      </c>
      <c r="Y152" s="32">
        <f t="shared" si="72"/>
        <v>0</v>
      </c>
      <c r="Z152" s="32">
        <f t="shared" si="72"/>
        <v>0</v>
      </c>
      <c r="AA152" s="32">
        <f t="shared" si="72"/>
        <v>0</v>
      </c>
      <c r="AB152" s="32">
        <f t="shared" si="72"/>
        <v>0</v>
      </c>
      <c r="AC152" s="32">
        <f t="shared" si="72"/>
        <v>0</v>
      </c>
      <c r="AD152" s="32">
        <f t="shared" si="72"/>
        <v>0</v>
      </c>
      <c r="AE152" s="32">
        <f t="shared" si="72"/>
        <v>0</v>
      </c>
      <c r="AF152" s="32">
        <f t="shared" si="72"/>
        <v>0</v>
      </c>
      <c r="AG152" s="32">
        <f t="shared" si="72"/>
        <v>46.12</v>
      </c>
      <c r="AH152" s="32">
        <f>AH153</f>
        <v>62.32</v>
      </c>
      <c r="AI152" s="128">
        <f t="shared" si="68"/>
        <v>1</v>
      </c>
    </row>
    <row r="153" spans="1:35" ht="21" customHeight="1" x14ac:dyDescent="0.25">
      <c r="B153" s="94"/>
      <c r="C153" s="74"/>
      <c r="D153" s="27" t="s">
        <v>348</v>
      </c>
      <c r="E153" s="120"/>
      <c r="F153" s="36" t="s">
        <v>349</v>
      </c>
      <c r="G153" s="32">
        <f>G154</f>
        <v>46.12</v>
      </c>
      <c r="H153" s="32">
        <f t="shared" si="72"/>
        <v>0</v>
      </c>
      <c r="I153" s="32">
        <f t="shared" si="72"/>
        <v>0</v>
      </c>
      <c r="J153" s="32">
        <f t="shared" si="72"/>
        <v>0</v>
      </c>
      <c r="K153" s="32">
        <f t="shared" si="72"/>
        <v>0</v>
      </c>
      <c r="L153" s="32">
        <f t="shared" si="72"/>
        <v>0</v>
      </c>
      <c r="M153" s="32">
        <f t="shared" si="72"/>
        <v>0</v>
      </c>
      <c r="N153" s="32">
        <f t="shared" si="72"/>
        <v>0</v>
      </c>
      <c r="O153" s="32">
        <f t="shared" si="72"/>
        <v>0</v>
      </c>
      <c r="P153" s="32">
        <f t="shared" si="72"/>
        <v>0</v>
      </c>
      <c r="Q153" s="32">
        <f t="shared" si="72"/>
        <v>0</v>
      </c>
      <c r="R153" s="32">
        <f t="shared" si="72"/>
        <v>0</v>
      </c>
      <c r="S153" s="32">
        <f t="shared" si="72"/>
        <v>0</v>
      </c>
      <c r="T153" s="32">
        <f t="shared" si="72"/>
        <v>0</v>
      </c>
      <c r="U153" s="32">
        <f t="shared" si="72"/>
        <v>0</v>
      </c>
      <c r="V153" s="32">
        <f t="shared" si="72"/>
        <v>0</v>
      </c>
      <c r="W153" s="32">
        <f t="shared" si="72"/>
        <v>0</v>
      </c>
      <c r="X153" s="32">
        <f t="shared" si="72"/>
        <v>0</v>
      </c>
      <c r="Y153" s="32">
        <f t="shared" si="72"/>
        <v>0</v>
      </c>
      <c r="Z153" s="32">
        <f t="shared" si="72"/>
        <v>0</v>
      </c>
      <c r="AA153" s="32">
        <f t="shared" si="72"/>
        <v>0</v>
      </c>
      <c r="AB153" s="32">
        <f t="shared" si="72"/>
        <v>0</v>
      </c>
      <c r="AC153" s="32">
        <f t="shared" si="72"/>
        <v>0</v>
      </c>
      <c r="AD153" s="32">
        <f t="shared" si="72"/>
        <v>0</v>
      </c>
      <c r="AE153" s="32">
        <f t="shared" si="72"/>
        <v>0</v>
      </c>
      <c r="AF153" s="32">
        <f t="shared" si="72"/>
        <v>0</v>
      </c>
      <c r="AG153" s="32">
        <f t="shared" si="72"/>
        <v>46.12</v>
      </c>
      <c r="AH153" s="32">
        <f>AH154</f>
        <v>62.32</v>
      </c>
      <c r="AI153" s="128">
        <f t="shared" si="68"/>
        <v>1</v>
      </c>
    </row>
    <row r="154" spans="1:35" ht="44.25" customHeight="1" x14ac:dyDescent="0.25">
      <c r="B154" s="94"/>
      <c r="C154" s="74"/>
      <c r="D154" s="27" t="s">
        <v>350</v>
      </c>
      <c r="E154" s="121"/>
      <c r="F154" s="39" t="s">
        <v>439</v>
      </c>
      <c r="G154" s="32">
        <f>G155</f>
        <v>46.12</v>
      </c>
      <c r="H154" s="32">
        <f t="shared" si="72"/>
        <v>0</v>
      </c>
      <c r="I154" s="32">
        <f t="shared" si="72"/>
        <v>0</v>
      </c>
      <c r="J154" s="32">
        <f t="shared" si="72"/>
        <v>0</v>
      </c>
      <c r="K154" s="32">
        <f t="shared" si="72"/>
        <v>0</v>
      </c>
      <c r="L154" s="32">
        <f t="shared" si="72"/>
        <v>0</v>
      </c>
      <c r="M154" s="32">
        <f t="shared" si="72"/>
        <v>0</v>
      </c>
      <c r="N154" s="32">
        <f t="shared" si="72"/>
        <v>0</v>
      </c>
      <c r="O154" s="32">
        <f t="shared" si="72"/>
        <v>0</v>
      </c>
      <c r="P154" s="32">
        <f t="shared" si="72"/>
        <v>0</v>
      </c>
      <c r="Q154" s="32">
        <f t="shared" si="72"/>
        <v>0</v>
      </c>
      <c r="R154" s="32">
        <f t="shared" si="72"/>
        <v>0</v>
      </c>
      <c r="S154" s="32">
        <f t="shared" si="72"/>
        <v>0</v>
      </c>
      <c r="T154" s="32">
        <f t="shared" si="72"/>
        <v>0</v>
      </c>
      <c r="U154" s="32">
        <f t="shared" si="72"/>
        <v>0</v>
      </c>
      <c r="V154" s="32">
        <f t="shared" si="72"/>
        <v>0</v>
      </c>
      <c r="W154" s="32">
        <f t="shared" si="72"/>
        <v>0</v>
      </c>
      <c r="X154" s="32">
        <f t="shared" si="72"/>
        <v>0</v>
      </c>
      <c r="Y154" s="32">
        <f t="shared" si="72"/>
        <v>0</v>
      </c>
      <c r="Z154" s="32">
        <f t="shared" si="72"/>
        <v>0</v>
      </c>
      <c r="AA154" s="32">
        <f t="shared" si="72"/>
        <v>0</v>
      </c>
      <c r="AB154" s="32">
        <f t="shared" si="72"/>
        <v>0</v>
      </c>
      <c r="AC154" s="32">
        <f t="shared" si="72"/>
        <v>0</v>
      </c>
      <c r="AD154" s="32">
        <f t="shared" si="72"/>
        <v>0</v>
      </c>
      <c r="AE154" s="32">
        <f t="shared" si="72"/>
        <v>0</v>
      </c>
      <c r="AF154" s="32">
        <f t="shared" si="72"/>
        <v>0</v>
      </c>
      <c r="AG154" s="32">
        <f t="shared" si="72"/>
        <v>46.12</v>
      </c>
      <c r="AH154" s="32">
        <f>AH155</f>
        <v>62.32</v>
      </c>
      <c r="AI154" s="128">
        <f t="shared" si="68"/>
        <v>1</v>
      </c>
    </row>
    <row r="155" spans="1:35" ht="50.25" customHeight="1" x14ac:dyDescent="0.25">
      <c r="B155" s="94"/>
      <c r="C155" s="74"/>
      <c r="D155" s="27" t="s">
        <v>352</v>
      </c>
      <c r="E155" s="79"/>
      <c r="F155" s="79" t="s">
        <v>353</v>
      </c>
      <c r="G155" s="32">
        <f>G156</f>
        <v>46.12</v>
      </c>
      <c r="H155" s="32">
        <f t="shared" si="72"/>
        <v>0</v>
      </c>
      <c r="I155" s="32">
        <f t="shared" si="72"/>
        <v>0</v>
      </c>
      <c r="J155" s="32">
        <f t="shared" si="72"/>
        <v>0</v>
      </c>
      <c r="K155" s="32">
        <f t="shared" si="72"/>
        <v>0</v>
      </c>
      <c r="L155" s="32">
        <f t="shared" si="72"/>
        <v>0</v>
      </c>
      <c r="M155" s="32">
        <f t="shared" si="72"/>
        <v>0</v>
      </c>
      <c r="N155" s="32">
        <f t="shared" si="72"/>
        <v>0</v>
      </c>
      <c r="O155" s="32">
        <f t="shared" si="72"/>
        <v>0</v>
      </c>
      <c r="P155" s="32">
        <f t="shared" si="72"/>
        <v>0</v>
      </c>
      <c r="Q155" s="32">
        <f t="shared" si="72"/>
        <v>0</v>
      </c>
      <c r="R155" s="32">
        <f t="shared" si="72"/>
        <v>0</v>
      </c>
      <c r="S155" s="32">
        <f t="shared" si="72"/>
        <v>0</v>
      </c>
      <c r="T155" s="32">
        <f t="shared" si="72"/>
        <v>0</v>
      </c>
      <c r="U155" s="32">
        <f t="shared" si="72"/>
        <v>0</v>
      </c>
      <c r="V155" s="32">
        <f t="shared" si="72"/>
        <v>0</v>
      </c>
      <c r="W155" s="32">
        <f t="shared" si="72"/>
        <v>0</v>
      </c>
      <c r="X155" s="32">
        <f t="shared" si="72"/>
        <v>0</v>
      </c>
      <c r="Y155" s="32">
        <f t="shared" si="72"/>
        <v>0</v>
      </c>
      <c r="Z155" s="32">
        <f t="shared" si="72"/>
        <v>0</v>
      </c>
      <c r="AA155" s="32">
        <f t="shared" si="72"/>
        <v>0</v>
      </c>
      <c r="AB155" s="32">
        <f t="shared" si="72"/>
        <v>0</v>
      </c>
      <c r="AC155" s="32">
        <f t="shared" si="72"/>
        <v>0</v>
      </c>
      <c r="AD155" s="32">
        <f t="shared" si="72"/>
        <v>0</v>
      </c>
      <c r="AE155" s="32">
        <f t="shared" si="72"/>
        <v>0</v>
      </c>
      <c r="AF155" s="32">
        <f t="shared" si="72"/>
        <v>0</v>
      </c>
      <c r="AG155" s="32">
        <f t="shared" si="72"/>
        <v>46.12</v>
      </c>
      <c r="AH155" s="32">
        <f>AH156</f>
        <v>62.32</v>
      </c>
      <c r="AI155" s="128">
        <f t="shared" si="68"/>
        <v>1</v>
      </c>
    </row>
    <row r="156" spans="1:35" ht="44.25" customHeight="1" x14ac:dyDescent="0.25">
      <c r="B156" s="94"/>
      <c r="C156" s="74"/>
      <c r="D156" s="27"/>
      <c r="E156" s="37" t="s">
        <v>13</v>
      </c>
      <c r="F156" s="48" t="s">
        <v>14</v>
      </c>
      <c r="G156" s="32">
        <v>46.12</v>
      </c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>
        <v>46.12</v>
      </c>
      <c r="AH156" s="32">
        <v>62.32</v>
      </c>
      <c r="AI156" s="128">
        <f t="shared" si="68"/>
        <v>1</v>
      </c>
    </row>
    <row r="157" spans="1:35" ht="19.899999999999999" customHeight="1" x14ac:dyDescent="0.25">
      <c r="B157" s="94"/>
      <c r="C157" s="59" t="s">
        <v>442</v>
      </c>
      <c r="D157" s="76"/>
      <c r="E157" s="76"/>
      <c r="F157" s="46" t="s">
        <v>443</v>
      </c>
      <c r="G157" s="8">
        <f>G158+G175</f>
        <v>6050.9400000000005</v>
      </c>
      <c r="H157" s="8">
        <f t="shared" ref="H157:AG157" si="73">H158+H175</f>
        <v>0</v>
      </c>
      <c r="I157" s="8">
        <f t="shared" si="73"/>
        <v>0</v>
      </c>
      <c r="J157" s="8">
        <f t="shared" si="73"/>
        <v>0</v>
      </c>
      <c r="K157" s="8">
        <f t="shared" si="73"/>
        <v>0</v>
      </c>
      <c r="L157" s="8">
        <f t="shared" si="73"/>
        <v>0</v>
      </c>
      <c r="M157" s="8">
        <f t="shared" si="73"/>
        <v>0</v>
      </c>
      <c r="N157" s="8">
        <f t="shared" si="73"/>
        <v>0</v>
      </c>
      <c r="O157" s="8">
        <f t="shared" si="73"/>
        <v>0</v>
      </c>
      <c r="P157" s="8">
        <f t="shared" si="73"/>
        <v>0</v>
      </c>
      <c r="Q157" s="8">
        <f t="shared" si="73"/>
        <v>0</v>
      </c>
      <c r="R157" s="8">
        <f t="shared" si="73"/>
        <v>0</v>
      </c>
      <c r="S157" s="8">
        <f t="shared" si="73"/>
        <v>0</v>
      </c>
      <c r="T157" s="8">
        <f t="shared" si="73"/>
        <v>0</v>
      </c>
      <c r="U157" s="8">
        <f t="shared" si="73"/>
        <v>0</v>
      </c>
      <c r="V157" s="8">
        <f t="shared" si="73"/>
        <v>0</v>
      </c>
      <c r="W157" s="8">
        <f t="shared" si="73"/>
        <v>0</v>
      </c>
      <c r="X157" s="8">
        <f t="shared" si="73"/>
        <v>0</v>
      </c>
      <c r="Y157" s="8">
        <f t="shared" si="73"/>
        <v>0</v>
      </c>
      <c r="Z157" s="8">
        <f t="shared" si="73"/>
        <v>0</v>
      </c>
      <c r="AA157" s="8">
        <f t="shared" si="73"/>
        <v>0</v>
      </c>
      <c r="AB157" s="8">
        <f t="shared" si="73"/>
        <v>0</v>
      </c>
      <c r="AC157" s="8">
        <f t="shared" si="73"/>
        <v>0</v>
      </c>
      <c r="AD157" s="8">
        <f t="shared" si="73"/>
        <v>0</v>
      </c>
      <c r="AE157" s="8">
        <f t="shared" si="73"/>
        <v>0</v>
      </c>
      <c r="AF157" s="8">
        <f t="shared" si="73"/>
        <v>0</v>
      </c>
      <c r="AG157" s="8">
        <f t="shared" si="73"/>
        <v>5994.95</v>
      </c>
      <c r="AH157" s="8">
        <f>AH158+AH175</f>
        <v>6113.8</v>
      </c>
      <c r="AI157" s="128">
        <f t="shared" si="68"/>
        <v>0.99074689221839907</v>
      </c>
    </row>
    <row r="158" spans="1:35" ht="37.5" customHeight="1" x14ac:dyDescent="0.25">
      <c r="B158" s="94"/>
      <c r="C158" s="59"/>
      <c r="D158" s="27" t="s">
        <v>5</v>
      </c>
      <c r="E158" s="33"/>
      <c r="F158" s="34" t="s">
        <v>6</v>
      </c>
      <c r="G158" s="32">
        <f>G159</f>
        <v>275</v>
      </c>
      <c r="H158" s="32">
        <f t="shared" ref="H158:AG158" si="74">H159</f>
        <v>0</v>
      </c>
      <c r="I158" s="32">
        <f t="shared" si="74"/>
        <v>0</v>
      </c>
      <c r="J158" s="32">
        <f t="shared" si="74"/>
        <v>0</v>
      </c>
      <c r="K158" s="32">
        <f t="shared" si="74"/>
        <v>0</v>
      </c>
      <c r="L158" s="32">
        <f t="shared" si="74"/>
        <v>0</v>
      </c>
      <c r="M158" s="32">
        <f t="shared" si="74"/>
        <v>0</v>
      </c>
      <c r="N158" s="32">
        <f t="shared" si="74"/>
        <v>0</v>
      </c>
      <c r="O158" s="32">
        <f t="shared" si="74"/>
        <v>0</v>
      </c>
      <c r="P158" s="32">
        <f t="shared" si="74"/>
        <v>0</v>
      </c>
      <c r="Q158" s="32">
        <f t="shared" si="74"/>
        <v>0</v>
      </c>
      <c r="R158" s="32">
        <f t="shared" si="74"/>
        <v>0</v>
      </c>
      <c r="S158" s="32">
        <f t="shared" si="74"/>
        <v>0</v>
      </c>
      <c r="T158" s="32">
        <f t="shared" si="74"/>
        <v>0</v>
      </c>
      <c r="U158" s="32">
        <f t="shared" si="74"/>
        <v>0</v>
      </c>
      <c r="V158" s="32">
        <f t="shared" si="74"/>
        <v>0</v>
      </c>
      <c r="W158" s="32">
        <f t="shared" si="74"/>
        <v>0</v>
      </c>
      <c r="X158" s="32">
        <f t="shared" si="74"/>
        <v>0</v>
      </c>
      <c r="Y158" s="32">
        <f t="shared" si="74"/>
        <v>0</v>
      </c>
      <c r="Z158" s="32">
        <f t="shared" si="74"/>
        <v>0</v>
      </c>
      <c r="AA158" s="32">
        <f t="shared" si="74"/>
        <v>0</v>
      </c>
      <c r="AB158" s="32">
        <f t="shared" si="74"/>
        <v>0</v>
      </c>
      <c r="AC158" s="32">
        <f t="shared" si="74"/>
        <v>0</v>
      </c>
      <c r="AD158" s="32">
        <f t="shared" si="74"/>
        <v>0</v>
      </c>
      <c r="AE158" s="32">
        <f t="shared" si="74"/>
        <v>0</v>
      </c>
      <c r="AF158" s="32">
        <f t="shared" si="74"/>
        <v>0</v>
      </c>
      <c r="AG158" s="32">
        <f t="shared" si="74"/>
        <v>228.16</v>
      </c>
      <c r="AH158" s="32">
        <f>AH159</f>
        <v>437</v>
      </c>
      <c r="AI158" s="128">
        <f t="shared" si="68"/>
        <v>0.82967272727272723</v>
      </c>
    </row>
    <row r="159" spans="1:35" ht="20.45" customHeight="1" x14ac:dyDescent="0.25">
      <c r="B159" s="94"/>
      <c r="C159" s="59"/>
      <c r="D159" s="27" t="s">
        <v>39</v>
      </c>
      <c r="E159" s="40"/>
      <c r="F159" s="40" t="s">
        <v>40</v>
      </c>
      <c r="G159" s="32">
        <f>G160+G165+G170</f>
        <v>275</v>
      </c>
      <c r="H159" s="32">
        <f t="shared" ref="H159:AG159" si="75">H160+H165+H170</f>
        <v>0</v>
      </c>
      <c r="I159" s="32">
        <f t="shared" si="75"/>
        <v>0</v>
      </c>
      <c r="J159" s="32">
        <f t="shared" si="75"/>
        <v>0</v>
      </c>
      <c r="K159" s="32">
        <f t="shared" si="75"/>
        <v>0</v>
      </c>
      <c r="L159" s="32">
        <f t="shared" si="75"/>
        <v>0</v>
      </c>
      <c r="M159" s="32">
        <f t="shared" si="75"/>
        <v>0</v>
      </c>
      <c r="N159" s="32">
        <f t="shared" si="75"/>
        <v>0</v>
      </c>
      <c r="O159" s="32">
        <f t="shared" si="75"/>
        <v>0</v>
      </c>
      <c r="P159" s="32">
        <f t="shared" si="75"/>
        <v>0</v>
      </c>
      <c r="Q159" s="32">
        <f t="shared" si="75"/>
        <v>0</v>
      </c>
      <c r="R159" s="32">
        <f t="shared" si="75"/>
        <v>0</v>
      </c>
      <c r="S159" s="32">
        <f t="shared" si="75"/>
        <v>0</v>
      </c>
      <c r="T159" s="32">
        <f t="shared" si="75"/>
        <v>0</v>
      </c>
      <c r="U159" s="32">
        <f t="shared" si="75"/>
        <v>0</v>
      </c>
      <c r="V159" s="32">
        <f t="shared" si="75"/>
        <v>0</v>
      </c>
      <c r="W159" s="32">
        <f t="shared" si="75"/>
        <v>0</v>
      </c>
      <c r="X159" s="32">
        <f t="shared" si="75"/>
        <v>0</v>
      </c>
      <c r="Y159" s="32">
        <f t="shared" si="75"/>
        <v>0</v>
      </c>
      <c r="Z159" s="32">
        <f t="shared" si="75"/>
        <v>0</v>
      </c>
      <c r="AA159" s="32">
        <f t="shared" si="75"/>
        <v>0</v>
      </c>
      <c r="AB159" s="32">
        <f t="shared" si="75"/>
        <v>0</v>
      </c>
      <c r="AC159" s="32">
        <f t="shared" si="75"/>
        <v>0</v>
      </c>
      <c r="AD159" s="32">
        <f t="shared" si="75"/>
        <v>0</v>
      </c>
      <c r="AE159" s="32">
        <f t="shared" si="75"/>
        <v>0</v>
      </c>
      <c r="AF159" s="32">
        <f t="shared" si="75"/>
        <v>0</v>
      </c>
      <c r="AG159" s="32">
        <f t="shared" si="75"/>
        <v>228.16</v>
      </c>
      <c r="AH159" s="32">
        <f>AH160+AH165+AH170</f>
        <v>437</v>
      </c>
      <c r="AI159" s="128">
        <f t="shared" si="68"/>
        <v>0.82967272727272723</v>
      </c>
    </row>
    <row r="160" spans="1:35" ht="46.15" customHeight="1" x14ac:dyDescent="0.25">
      <c r="B160" s="94"/>
      <c r="C160" s="59"/>
      <c r="D160" s="27" t="s">
        <v>41</v>
      </c>
      <c r="E160" s="28"/>
      <c r="F160" s="28" t="s">
        <v>42</v>
      </c>
      <c r="G160" s="32">
        <f>G161+G163</f>
        <v>30</v>
      </c>
      <c r="H160" s="32">
        <f t="shared" ref="H160:AG160" si="76">H161+H163</f>
        <v>0</v>
      </c>
      <c r="I160" s="32">
        <f t="shared" si="76"/>
        <v>0</v>
      </c>
      <c r="J160" s="32">
        <f t="shared" si="76"/>
        <v>0</v>
      </c>
      <c r="K160" s="32">
        <f t="shared" si="76"/>
        <v>0</v>
      </c>
      <c r="L160" s="32">
        <f t="shared" si="76"/>
        <v>0</v>
      </c>
      <c r="M160" s="32">
        <f t="shared" si="76"/>
        <v>0</v>
      </c>
      <c r="N160" s="32">
        <f t="shared" si="76"/>
        <v>0</v>
      </c>
      <c r="O160" s="32">
        <f t="shared" si="76"/>
        <v>0</v>
      </c>
      <c r="P160" s="32">
        <f t="shared" si="76"/>
        <v>0</v>
      </c>
      <c r="Q160" s="32">
        <f t="shared" si="76"/>
        <v>0</v>
      </c>
      <c r="R160" s="32">
        <f t="shared" si="76"/>
        <v>0</v>
      </c>
      <c r="S160" s="32">
        <f t="shared" si="76"/>
        <v>0</v>
      </c>
      <c r="T160" s="32">
        <f t="shared" si="76"/>
        <v>0</v>
      </c>
      <c r="U160" s="32">
        <f t="shared" si="76"/>
        <v>0</v>
      </c>
      <c r="V160" s="32">
        <f t="shared" si="76"/>
        <v>0</v>
      </c>
      <c r="W160" s="32">
        <f t="shared" si="76"/>
        <v>0</v>
      </c>
      <c r="X160" s="32">
        <f t="shared" si="76"/>
        <v>0</v>
      </c>
      <c r="Y160" s="32">
        <f t="shared" si="76"/>
        <v>0</v>
      </c>
      <c r="Z160" s="32">
        <f t="shared" si="76"/>
        <v>0</v>
      </c>
      <c r="AA160" s="32">
        <f t="shared" si="76"/>
        <v>0</v>
      </c>
      <c r="AB160" s="32">
        <f t="shared" si="76"/>
        <v>0</v>
      </c>
      <c r="AC160" s="32">
        <f t="shared" si="76"/>
        <v>0</v>
      </c>
      <c r="AD160" s="32">
        <f t="shared" si="76"/>
        <v>0</v>
      </c>
      <c r="AE160" s="32">
        <f t="shared" si="76"/>
        <v>0</v>
      </c>
      <c r="AF160" s="32">
        <f t="shared" si="76"/>
        <v>0</v>
      </c>
      <c r="AG160" s="32">
        <f t="shared" si="76"/>
        <v>30</v>
      </c>
      <c r="AH160" s="32">
        <f>AH161+AH163</f>
        <v>84</v>
      </c>
      <c r="AI160" s="128">
        <f t="shared" si="68"/>
        <v>1</v>
      </c>
    </row>
    <row r="161" spans="2:35" ht="37.15" customHeight="1" x14ac:dyDescent="0.25">
      <c r="B161" s="94"/>
      <c r="C161" s="59"/>
      <c r="D161" s="27" t="s">
        <v>43</v>
      </c>
      <c r="E161" s="36"/>
      <c r="F161" s="36" t="s">
        <v>44</v>
      </c>
      <c r="G161" s="32">
        <f>G162</f>
        <v>20</v>
      </c>
      <c r="H161" s="32">
        <f t="shared" ref="H161:AG161" si="77">H162</f>
        <v>0</v>
      </c>
      <c r="I161" s="32">
        <f t="shared" si="77"/>
        <v>0</v>
      </c>
      <c r="J161" s="32">
        <f t="shared" si="77"/>
        <v>0</v>
      </c>
      <c r="K161" s="32">
        <f t="shared" si="77"/>
        <v>0</v>
      </c>
      <c r="L161" s="32">
        <f t="shared" si="77"/>
        <v>0</v>
      </c>
      <c r="M161" s="32">
        <f t="shared" si="77"/>
        <v>0</v>
      </c>
      <c r="N161" s="32">
        <f t="shared" si="77"/>
        <v>0</v>
      </c>
      <c r="O161" s="32">
        <f t="shared" si="77"/>
        <v>0</v>
      </c>
      <c r="P161" s="32">
        <f t="shared" si="77"/>
        <v>0</v>
      </c>
      <c r="Q161" s="32">
        <f t="shared" si="77"/>
        <v>0</v>
      </c>
      <c r="R161" s="32">
        <f t="shared" si="77"/>
        <v>0</v>
      </c>
      <c r="S161" s="32">
        <f t="shared" si="77"/>
        <v>0</v>
      </c>
      <c r="T161" s="32">
        <f t="shared" si="77"/>
        <v>0</v>
      </c>
      <c r="U161" s="32">
        <f t="shared" si="77"/>
        <v>0</v>
      </c>
      <c r="V161" s="32">
        <f t="shared" si="77"/>
        <v>0</v>
      </c>
      <c r="W161" s="32">
        <f t="shared" si="77"/>
        <v>0</v>
      </c>
      <c r="X161" s="32">
        <f t="shared" si="77"/>
        <v>0</v>
      </c>
      <c r="Y161" s="32">
        <f t="shared" si="77"/>
        <v>0</v>
      </c>
      <c r="Z161" s="32">
        <f t="shared" si="77"/>
        <v>0</v>
      </c>
      <c r="AA161" s="32">
        <f t="shared" si="77"/>
        <v>0</v>
      </c>
      <c r="AB161" s="32">
        <f t="shared" si="77"/>
        <v>0</v>
      </c>
      <c r="AC161" s="32">
        <f t="shared" si="77"/>
        <v>0</v>
      </c>
      <c r="AD161" s="32">
        <f t="shared" si="77"/>
        <v>0</v>
      </c>
      <c r="AE161" s="32">
        <f t="shared" si="77"/>
        <v>0</v>
      </c>
      <c r="AF161" s="32">
        <f t="shared" si="77"/>
        <v>0</v>
      </c>
      <c r="AG161" s="32">
        <f t="shared" si="77"/>
        <v>20</v>
      </c>
      <c r="AH161" s="32">
        <f>AH162</f>
        <v>47</v>
      </c>
      <c r="AI161" s="128">
        <f t="shared" si="68"/>
        <v>1</v>
      </c>
    </row>
    <row r="162" spans="2:35" ht="49.5" customHeight="1" x14ac:dyDescent="0.25">
      <c r="B162" s="94"/>
      <c r="C162" s="59"/>
      <c r="D162" s="27"/>
      <c r="E162" s="37" t="s">
        <v>13</v>
      </c>
      <c r="F162" s="38" t="s">
        <v>14</v>
      </c>
      <c r="G162" s="8">
        <v>20</v>
      </c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>
        <v>20</v>
      </c>
      <c r="AH162" s="8">
        <v>47</v>
      </c>
      <c r="AI162" s="128">
        <f t="shared" si="68"/>
        <v>1</v>
      </c>
    </row>
    <row r="163" spans="2:35" ht="49.5" customHeight="1" x14ac:dyDescent="0.25">
      <c r="B163" s="94"/>
      <c r="C163" s="59"/>
      <c r="D163" s="27" t="s">
        <v>45</v>
      </c>
      <c r="E163" s="36"/>
      <c r="F163" s="36" t="s">
        <v>46</v>
      </c>
      <c r="G163" s="32">
        <f>G164</f>
        <v>10</v>
      </c>
      <c r="H163" s="32">
        <f t="shared" ref="H163:AG163" si="78">H164</f>
        <v>0</v>
      </c>
      <c r="I163" s="32">
        <f t="shared" si="78"/>
        <v>0</v>
      </c>
      <c r="J163" s="32">
        <f t="shared" si="78"/>
        <v>0</v>
      </c>
      <c r="K163" s="32">
        <f t="shared" si="78"/>
        <v>0</v>
      </c>
      <c r="L163" s="32">
        <f t="shared" si="78"/>
        <v>0</v>
      </c>
      <c r="M163" s="32">
        <f t="shared" si="78"/>
        <v>0</v>
      </c>
      <c r="N163" s="32">
        <f t="shared" si="78"/>
        <v>0</v>
      </c>
      <c r="O163" s="32">
        <f t="shared" si="78"/>
        <v>0</v>
      </c>
      <c r="P163" s="32">
        <f t="shared" si="78"/>
        <v>0</v>
      </c>
      <c r="Q163" s="32">
        <f t="shared" si="78"/>
        <v>0</v>
      </c>
      <c r="R163" s="32">
        <f t="shared" si="78"/>
        <v>0</v>
      </c>
      <c r="S163" s="32">
        <f t="shared" si="78"/>
        <v>0</v>
      </c>
      <c r="T163" s="32">
        <f t="shared" si="78"/>
        <v>0</v>
      </c>
      <c r="U163" s="32">
        <f t="shared" si="78"/>
        <v>0</v>
      </c>
      <c r="V163" s="32">
        <f t="shared" si="78"/>
        <v>0</v>
      </c>
      <c r="W163" s="32">
        <f t="shared" si="78"/>
        <v>0</v>
      </c>
      <c r="X163" s="32">
        <f t="shared" si="78"/>
        <v>0</v>
      </c>
      <c r="Y163" s="32">
        <f t="shared" si="78"/>
        <v>0</v>
      </c>
      <c r="Z163" s="32">
        <f t="shared" si="78"/>
        <v>0</v>
      </c>
      <c r="AA163" s="32">
        <f t="shared" si="78"/>
        <v>0</v>
      </c>
      <c r="AB163" s="32">
        <f t="shared" si="78"/>
        <v>0</v>
      </c>
      <c r="AC163" s="32">
        <f t="shared" si="78"/>
        <v>0</v>
      </c>
      <c r="AD163" s="32">
        <f t="shared" si="78"/>
        <v>0</v>
      </c>
      <c r="AE163" s="32">
        <f t="shared" si="78"/>
        <v>0</v>
      </c>
      <c r="AF163" s="32">
        <f t="shared" si="78"/>
        <v>0</v>
      </c>
      <c r="AG163" s="32">
        <f t="shared" si="78"/>
        <v>10</v>
      </c>
      <c r="AH163" s="32">
        <f>AH164</f>
        <v>37</v>
      </c>
      <c r="AI163" s="128">
        <f t="shared" si="68"/>
        <v>1</v>
      </c>
    </row>
    <row r="164" spans="2:35" ht="48.75" customHeight="1" x14ac:dyDescent="0.25">
      <c r="B164" s="94"/>
      <c r="C164" s="59"/>
      <c r="D164" s="27"/>
      <c r="E164" s="37" t="s">
        <v>13</v>
      </c>
      <c r="F164" s="38" t="s">
        <v>14</v>
      </c>
      <c r="G164" s="8">
        <v>10</v>
      </c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>
        <v>10</v>
      </c>
      <c r="AH164" s="8">
        <v>37</v>
      </c>
      <c r="AI164" s="128">
        <f t="shared" si="68"/>
        <v>1</v>
      </c>
    </row>
    <row r="165" spans="2:35" ht="38.450000000000003" customHeight="1" x14ac:dyDescent="0.25">
      <c r="B165" s="94"/>
      <c r="C165" s="59"/>
      <c r="D165" s="27" t="s">
        <v>47</v>
      </c>
      <c r="E165" s="28"/>
      <c r="F165" s="28" t="s">
        <v>48</v>
      </c>
      <c r="G165" s="32">
        <f>G166+G168</f>
        <v>70</v>
      </c>
      <c r="H165" s="32">
        <f t="shared" ref="H165:AG165" si="79">H166+H168</f>
        <v>0</v>
      </c>
      <c r="I165" s="32">
        <f t="shared" si="79"/>
        <v>0</v>
      </c>
      <c r="J165" s="32">
        <f t="shared" si="79"/>
        <v>0</v>
      </c>
      <c r="K165" s="32">
        <f t="shared" si="79"/>
        <v>0</v>
      </c>
      <c r="L165" s="32">
        <f t="shared" si="79"/>
        <v>0</v>
      </c>
      <c r="M165" s="32">
        <f t="shared" si="79"/>
        <v>0</v>
      </c>
      <c r="N165" s="32">
        <f t="shared" si="79"/>
        <v>0</v>
      </c>
      <c r="O165" s="32">
        <f t="shared" si="79"/>
        <v>0</v>
      </c>
      <c r="P165" s="32">
        <f t="shared" si="79"/>
        <v>0</v>
      </c>
      <c r="Q165" s="32">
        <f t="shared" si="79"/>
        <v>0</v>
      </c>
      <c r="R165" s="32">
        <f t="shared" si="79"/>
        <v>0</v>
      </c>
      <c r="S165" s="32">
        <f t="shared" si="79"/>
        <v>0</v>
      </c>
      <c r="T165" s="32">
        <f t="shared" si="79"/>
        <v>0</v>
      </c>
      <c r="U165" s="32">
        <f t="shared" si="79"/>
        <v>0</v>
      </c>
      <c r="V165" s="32">
        <f t="shared" si="79"/>
        <v>0</v>
      </c>
      <c r="W165" s="32">
        <f t="shared" si="79"/>
        <v>0</v>
      </c>
      <c r="X165" s="32">
        <f t="shared" si="79"/>
        <v>0</v>
      </c>
      <c r="Y165" s="32">
        <f t="shared" si="79"/>
        <v>0</v>
      </c>
      <c r="Z165" s="32">
        <f t="shared" si="79"/>
        <v>0</v>
      </c>
      <c r="AA165" s="32">
        <f t="shared" si="79"/>
        <v>0</v>
      </c>
      <c r="AB165" s="32">
        <f t="shared" si="79"/>
        <v>0</v>
      </c>
      <c r="AC165" s="32">
        <f t="shared" si="79"/>
        <v>0</v>
      </c>
      <c r="AD165" s="32">
        <f t="shared" si="79"/>
        <v>0</v>
      </c>
      <c r="AE165" s="32">
        <f t="shared" si="79"/>
        <v>0</v>
      </c>
      <c r="AF165" s="32">
        <f t="shared" si="79"/>
        <v>0</v>
      </c>
      <c r="AG165" s="32">
        <f t="shared" si="79"/>
        <v>70</v>
      </c>
      <c r="AH165" s="32">
        <f>AH166+AH168</f>
        <v>124</v>
      </c>
      <c r="AI165" s="128">
        <f t="shared" si="68"/>
        <v>1</v>
      </c>
    </row>
    <row r="166" spans="2:35" ht="46.15" customHeight="1" x14ac:dyDescent="0.25">
      <c r="B166" s="94"/>
      <c r="C166" s="59"/>
      <c r="D166" s="27" t="s">
        <v>49</v>
      </c>
      <c r="E166" s="36"/>
      <c r="F166" s="36" t="s">
        <v>50</v>
      </c>
      <c r="G166" s="32">
        <f>G167</f>
        <v>30</v>
      </c>
      <c r="H166" s="32">
        <f t="shared" ref="H166:AG166" si="80">H167</f>
        <v>0</v>
      </c>
      <c r="I166" s="32">
        <f t="shared" si="80"/>
        <v>0</v>
      </c>
      <c r="J166" s="32">
        <f t="shared" si="80"/>
        <v>0</v>
      </c>
      <c r="K166" s="32">
        <f t="shared" si="80"/>
        <v>0</v>
      </c>
      <c r="L166" s="32">
        <f t="shared" si="80"/>
        <v>0</v>
      </c>
      <c r="M166" s="32">
        <f t="shared" si="80"/>
        <v>0</v>
      </c>
      <c r="N166" s="32">
        <f t="shared" si="80"/>
        <v>0</v>
      </c>
      <c r="O166" s="32">
        <f t="shared" si="80"/>
        <v>0</v>
      </c>
      <c r="P166" s="32">
        <f t="shared" si="80"/>
        <v>0</v>
      </c>
      <c r="Q166" s="32">
        <f t="shared" si="80"/>
        <v>0</v>
      </c>
      <c r="R166" s="32">
        <f t="shared" si="80"/>
        <v>0</v>
      </c>
      <c r="S166" s="32">
        <f t="shared" si="80"/>
        <v>0</v>
      </c>
      <c r="T166" s="32">
        <f t="shared" si="80"/>
        <v>0</v>
      </c>
      <c r="U166" s="32">
        <f t="shared" si="80"/>
        <v>0</v>
      </c>
      <c r="V166" s="32">
        <f t="shared" si="80"/>
        <v>0</v>
      </c>
      <c r="W166" s="32">
        <f t="shared" si="80"/>
        <v>0</v>
      </c>
      <c r="X166" s="32">
        <f t="shared" si="80"/>
        <v>0</v>
      </c>
      <c r="Y166" s="32">
        <f t="shared" si="80"/>
        <v>0</v>
      </c>
      <c r="Z166" s="32">
        <f t="shared" si="80"/>
        <v>0</v>
      </c>
      <c r="AA166" s="32">
        <f t="shared" si="80"/>
        <v>0</v>
      </c>
      <c r="AB166" s="32">
        <f t="shared" si="80"/>
        <v>0</v>
      </c>
      <c r="AC166" s="32">
        <f t="shared" si="80"/>
        <v>0</v>
      </c>
      <c r="AD166" s="32">
        <f t="shared" si="80"/>
        <v>0</v>
      </c>
      <c r="AE166" s="32">
        <f t="shared" si="80"/>
        <v>0</v>
      </c>
      <c r="AF166" s="32">
        <f t="shared" si="80"/>
        <v>0</v>
      </c>
      <c r="AG166" s="32">
        <f t="shared" si="80"/>
        <v>30</v>
      </c>
      <c r="AH166" s="32">
        <f>AH167</f>
        <v>57</v>
      </c>
      <c r="AI166" s="128">
        <f t="shared" si="68"/>
        <v>1</v>
      </c>
    </row>
    <row r="167" spans="2:35" ht="46.5" customHeight="1" x14ac:dyDescent="0.25">
      <c r="B167" s="94"/>
      <c r="C167" s="59"/>
      <c r="D167" s="27"/>
      <c r="E167" s="37" t="s">
        <v>13</v>
      </c>
      <c r="F167" s="38" t="s">
        <v>14</v>
      </c>
      <c r="G167" s="8">
        <v>30</v>
      </c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>
        <v>30</v>
      </c>
      <c r="AH167" s="8">
        <v>57</v>
      </c>
      <c r="AI167" s="128">
        <f t="shared" si="68"/>
        <v>1</v>
      </c>
    </row>
    <row r="168" spans="2:35" ht="39" customHeight="1" x14ac:dyDescent="0.25">
      <c r="B168" s="94"/>
      <c r="C168" s="59"/>
      <c r="D168" s="27" t="s">
        <v>51</v>
      </c>
      <c r="E168" s="36"/>
      <c r="F168" s="36" t="s">
        <v>52</v>
      </c>
      <c r="G168" s="32">
        <f>G169</f>
        <v>40</v>
      </c>
      <c r="H168" s="32">
        <f t="shared" ref="H168:AG168" si="81">H169</f>
        <v>0</v>
      </c>
      <c r="I168" s="32">
        <f t="shared" si="81"/>
        <v>0</v>
      </c>
      <c r="J168" s="32">
        <f t="shared" si="81"/>
        <v>0</v>
      </c>
      <c r="K168" s="32">
        <f t="shared" si="81"/>
        <v>0</v>
      </c>
      <c r="L168" s="32">
        <f t="shared" si="81"/>
        <v>0</v>
      </c>
      <c r="M168" s="32">
        <f t="shared" si="81"/>
        <v>0</v>
      </c>
      <c r="N168" s="32">
        <f t="shared" si="81"/>
        <v>0</v>
      </c>
      <c r="O168" s="32">
        <f t="shared" si="81"/>
        <v>0</v>
      </c>
      <c r="P168" s="32">
        <f t="shared" si="81"/>
        <v>0</v>
      </c>
      <c r="Q168" s="32">
        <f t="shared" si="81"/>
        <v>0</v>
      </c>
      <c r="R168" s="32">
        <f t="shared" si="81"/>
        <v>0</v>
      </c>
      <c r="S168" s="32">
        <f t="shared" si="81"/>
        <v>0</v>
      </c>
      <c r="T168" s="32">
        <f t="shared" si="81"/>
        <v>0</v>
      </c>
      <c r="U168" s="32">
        <f t="shared" si="81"/>
        <v>0</v>
      </c>
      <c r="V168" s="32">
        <f t="shared" si="81"/>
        <v>0</v>
      </c>
      <c r="W168" s="32">
        <f t="shared" si="81"/>
        <v>0</v>
      </c>
      <c r="X168" s="32">
        <f t="shared" si="81"/>
        <v>0</v>
      </c>
      <c r="Y168" s="32">
        <f t="shared" si="81"/>
        <v>0</v>
      </c>
      <c r="Z168" s="32">
        <f t="shared" si="81"/>
        <v>0</v>
      </c>
      <c r="AA168" s="32">
        <f t="shared" si="81"/>
        <v>0</v>
      </c>
      <c r="AB168" s="32">
        <f t="shared" si="81"/>
        <v>0</v>
      </c>
      <c r="AC168" s="32">
        <f t="shared" si="81"/>
        <v>0</v>
      </c>
      <c r="AD168" s="32">
        <f t="shared" si="81"/>
        <v>0</v>
      </c>
      <c r="AE168" s="32">
        <f t="shared" si="81"/>
        <v>0</v>
      </c>
      <c r="AF168" s="32">
        <f t="shared" si="81"/>
        <v>0</v>
      </c>
      <c r="AG168" s="32">
        <f t="shared" si="81"/>
        <v>40</v>
      </c>
      <c r="AH168" s="32">
        <f>AH169</f>
        <v>67</v>
      </c>
      <c r="AI168" s="128">
        <f t="shared" si="68"/>
        <v>1</v>
      </c>
    </row>
    <row r="169" spans="2:35" ht="46.5" customHeight="1" x14ac:dyDescent="0.25">
      <c r="B169" s="94"/>
      <c r="C169" s="59"/>
      <c r="D169" s="27"/>
      <c r="E169" s="37" t="s">
        <v>13</v>
      </c>
      <c r="F169" s="38" t="s">
        <v>14</v>
      </c>
      <c r="G169" s="8">
        <v>40</v>
      </c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>
        <v>40</v>
      </c>
      <c r="AH169" s="8">
        <v>67</v>
      </c>
      <c r="AI169" s="128">
        <f t="shared" si="68"/>
        <v>1</v>
      </c>
    </row>
    <row r="170" spans="2:35" ht="38.25" customHeight="1" x14ac:dyDescent="0.25">
      <c r="B170" s="94"/>
      <c r="C170" s="59"/>
      <c r="D170" s="27" t="s">
        <v>53</v>
      </c>
      <c r="E170" s="28"/>
      <c r="F170" s="28" t="s">
        <v>54</v>
      </c>
      <c r="G170" s="32">
        <f>G171+G173</f>
        <v>175</v>
      </c>
      <c r="H170" s="32">
        <f t="shared" ref="H170:AG170" si="82">H171+H173</f>
        <v>0</v>
      </c>
      <c r="I170" s="32">
        <f t="shared" si="82"/>
        <v>0</v>
      </c>
      <c r="J170" s="32">
        <f t="shared" si="82"/>
        <v>0</v>
      </c>
      <c r="K170" s="32">
        <f t="shared" si="82"/>
        <v>0</v>
      </c>
      <c r="L170" s="32">
        <f t="shared" si="82"/>
        <v>0</v>
      </c>
      <c r="M170" s="32">
        <f t="shared" si="82"/>
        <v>0</v>
      </c>
      <c r="N170" s="32">
        <f t="shared" si="82"/>
        <v>0</v>
      </c>
      <c r="O170" s="32">
        <f t="shared" si="82"/>
        <v>0</v>
      </c>
      <c r="P170" s="32">
        <f t="shared" si="82"/>
        <v>0</v>
      </c>
      <c r="Q170" s="32">
        <f t="shared" si="82"/>
        <v>0</v>
      </c>
      <c r="R170" s="32">
        <f t="shared" si="82"/>
        <v>0</v>
      </c>
      <c r="S170" s="32">
        <f t="shared" si="82"/>
        <v>0</v>
      </c>
      <c r="T170" s="32">
        <f t="shared" si="82"/>
        <v>0</v>
      </c>
      <c r="U170" s="32">
        <f t="shared" si="82"/>
        <v>0</v>
      </c>
      <c r="V170" s="32">
        <f t="shared" si="82"/>
        <v>0</v>
      </c>
      <c r="W170" s="32">
        <f t="shared" si="82"/>
        <v>0</v>
      </c>
      <c r="X170" s="32">
        <f t="shared" si="82"/>
        <v>0</v>
      </c>
      <c r="Y170" s="32">
        <f t="shared" si="82"/>
        <v>0</v>
      </c>
      <c r="Z170" s="32">
        <f t="shared" si="82"/>
        <v>0</v>
      </c>
      <c r="AA170" s="32">
        <f t="shared" si="82"/>
        <v>0</v>
      </c>
      <c r="AB170" s="32">
        <f t="shared" si="82"/>
        <v>0</v>
      </c>
      <c r="AC170" s="32">
        <f t="shared" si="82"/>
        <v>0</v>
      </c>
      <c r="AD170" s="32">
        <f t="shared" si="82"/>
        <v>0</v>
      </c>
      <c r="AE170" s="32">
        <f t="shared" si="82"/>
        <v>0</v>
      </c>
      <c r="AF170" s="32">
        <f t="shared" si="82"/>
        <v>0</v>
      </c>
      <c r="AG170" s="32">
        <f t="shared" si="82"/>
        <v>128.16</v>
      </c>
      <c r="AH170" s="32">
        <f>AH171+AH173</f>
        <v>229</v>
      </c>
      <c r="AI170" s="128">
        <f t="shared" si="68"/>
        <v>0.73234285714285707</v>
      </c>
    </row>
    <row r="171" spans="2:35" ht="62.45" customHeight="1" x14ac:dyDescent="0.25">
      <c r="B171" s="94"/>
      <c r="C171" s="59"/>
      <c r="D171" s="27" t="s">
        <v>55</v>
      </c>
      <c r="E171" s="36"/>
      <c r="F171" s="36" t="s">
        <v>56</v>
      </c>
      <c r="G171" s="32">
        <f>G172</f>
        <v>155</v>
      </c>
      <c r="H171" s="32">
        <f t="shared" ref="H171:AG171" si="83">H172</f>
        <v>0</v>
      </c>
      <c r="I171" s="32">
        <f t="shared" si="83"/>
        <v>0</v>
      </c>
      <c r="J171" s="32">
        <f t="shared" si="83"/>
        <v>0</v>
      </c>
      <c r="K171" s="32">
        <f t="shared" si="83"/>
        <v>0</v>
      </c>
      <c r="L171" s="32">
        <f t="shared" si="83"/>
        <v>0</v>
      </c>
      <c r="M171" s="32">
        <f t="shared" si="83"/>
        <v>0</v>
      </c>
      <c r="N171" s="32">
        <f t="shared" si="83"/>
        <v>0</v>
      </c>
      <c r="O171" s="32">
        <f t="shared" si="83"/>
        <v>0</v>
      </c>
      <c r="P171" s="32">
        <f t="shared" si="83"/>
        <v>0</v>
      </c>
      <c r="Q171" s="32">
        <f t="shared" si="83"/>
        <v>0</v>
      </c>
      <c r="R171" s="32">
        <f t="shared" si="83"/>
        <v>0</v>
      </c>
      <c r="S171" s="32">
        <f t="shared" si="83"/>
        <v>0</v>
      </c>
      <c r="T171" s="32">
        <f t="shared" si="83"/>
        <v>0</v>
      </c>
      <c r="U171" s="32">
        <f t="shared" si="83"/>
        <v>0</v>
      </c>
      <c r="V171" s="32">
        <f t="shared" si="83"/>
        <v>0</v>
      </c>
      <c r="W171" s="32">
        <f t="shared" si="83"/>
        <v>0</v>
      </c>
      <c r="X171" s="32">
        <f t="shared" si="83"/>
        <v>0</v>
      </c>
      <c r="Y171" s="32">
        <f t="shared" si="83"/>
        <v>0</v>
      </c>
      <c r="Z171" s="32">
        <f t="shared" si="83"/>
        <v>0</v>
      </c>
      <c r="AA171" s="32">
        <f t="shared" si="83"/>
        <v>0</v>
      </c>
      <c r="AB171" s="32">
        <f t="shared" si="83"/>
        <v>0</v>
      </c>
      <c r="AC171" s="32">
        <f t="shared" si="83"/>
        <v>0</v>
      </c>
      <c r="AD171" s="32">
        <f t="shared" si="83"/>
        <v>0</v>
      </c>
      <c r="AE171" s="32">
        <f t="shared" si="83"/>
        <v>0</v>
      </c>
      <c r="AF171" s="32">
        <f t="shared" si="83"/>
        <v>0</v>
      </c>
      <c r="AG171" s="32">
        <f t="shared" si="83"/>
        <v>108.97</v>
      </c>
      <c r="AH171" s="32">
        <f>AH172</f>
        <v>182</v>
      </c>
      <c r="AI171" s="128">
        <f t="shared" si="68"/>
        <v>0.70303225806451608</v>
      </c>
    </row>
    <row r="172" spans="2:35" ht="46.5" customHeight="1" x14ac:dyDescent="0.25">
      <c r="B172" s="94"/>
      <c r="C172" s="59"/>
      <c r="D172" s="27"/>
      <c r="E172" s="37" t="s">
        <v>13</v>
      </c>
      <c r="F172" s="38" t="s">
        <v>14</v>
      </c>
      <c r="G172" s="8">
        <v>155</v>
      </c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>
        <v>108.97</v>
      </c>
      <c r="AH172" s="8">
        <v>182</v>
      </c>
      <c r="AI172" s="128">
        <f t="shared" si="68"/>
        <v>0.70303225806451608</v>
      </c>
    </row>
    <row r="173" spans="2:35" ht="39" customHeight="1" x14ac:dyDescent="0.25">
      <c r="B173" s="94"/>
      <c r="C173" s="59"/>
      <c r="D173" s="27" t="s">
        <v>57</v>
      </c>
      <c r="E173" s="36"/>
      <c r="F173" s="36" t="s">
        <v>58</v>
      </c>
      <c r="G173" s="32">
        <f>G174</f>
        <v>20</v>
      </c>
      <c r="H173" s="32">
        <f t="shared" ref="H173:AG173" si="84">H174</f>
        <v>0</v>
      </c>
      <c r="I173" s="32">
        <f t="shared" si="84"/>
        <v>0</v>
      </c>
      <c r="J173" s="32">
        <f t="shared" si="84"/>
        <v>0</v>
      </c>
      <c r="K173" s="32">
        <f t="shared" si="84"/>
        <v>0</v>
      </c>
      <c r="L173" s="32">
        <f t="shared" si="84"/>
        <v>0</v>
      </c>
      <c r="M173" s="32">
        <f t="shared" si="84"/>
        <v>0</v>
      </c>
      <c r="N173" s="32">
        <f t="shared" si="84"/>
        <v>0</v>
      </c>
      <c r="O173" s="32">
        <f t="shared" si="84"/>
        <v>0</v>
      </c>
      <c r="P173" s="32">
        <f t="shared" si="84"/>
        <v>0</v>
      </c>
      <c r="Q173" s="32">
        <f t="shared" si="84"/>
        <v>0</v>
      </c>
      <c r="R173" s="32">
        <f t="shared" si="84"/>
        <v>0</v>
      </c>
      <c r="S173" s="32">
        <f t="shared" si="84"/>
        <v>0</v>
      </c>
      <c r="T173" s="32">
        <f t="shared" si="84"/>
        <v>0</v>
      </c>
      <c r="U173" s="32">
        <f t="shared" si="84"/>
        <v>0</v>
      </c>
      <c r="V173" s="32">
        <f t="shared" si="84"/>
        <v>0</v>
      </c>
      <c r="W173" s="32">
        <f t="shared" si="84"/>
        <v>0</v>
      </c>
      <c r="X173" s="32">
        <f t="shared" si="84"/>
        <v>0</v>
      </c>
      <c r="Y173" s="32">
        <f t="shared" si="84"/>
        <v>0</v>
      </c>
      <c r="Z173" s="32">
        <f t="shared" si="84"/>
        <v>0</v>
      </c>
      <c r="AA173" s="32">
        <f t="shared" si="84"/>
        <v>0</v>
      </c>
      <c r="AB173" s="32">
        <f t="shared" si="84"/>
        <v>0</v>
      </c>
      <c r="AC173" s="32">
        <f t="shared" si="84"/>
        <v>0</v>
      </c>
      <c r="AD173" s="32">
        <f t="shared" si="84"/>
        <v>0</v>
      </c>
      <c r="AE173" s="32">
        <f t="shared" si="84"/>
        <v>0</v>
      </c>
      <c r="AF173" s="32">
        <f t="shared" si="84"/>
        <v>0</v>
      </c>
      <c r="AG173" s="32">
        <f t="shared" si="84"/>
        <v>19.190000000000001</v>
      </c>
      <c r="AH173" s="32">
        <f>AH174</f>
        <v>47</v>
      </c>
      <c r="AI173" s="128">
        <f t="shared" si="68"/>
        <v>0.95950000000000002</v>
      </c>
    </row>
    <row r="174" spans="2:35" ht="46.5" customHeight="1" x14ac:dyDescent="0.25">
      <c r="B174" s="94"/>
      <c r="C174" s="59"/>
      <c r="D174" s="27"/>
      <c r="E174" s="37" t="s">
        <v>13</v>
      </c>
      <c r="F174" s="38" t="s">
        <v>14</v>
      </c>
      <c r="G174" s="8">
        <v>20</v>
      </c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>
        <v>19.190000000000001</v>
      </c>
      <c r="AH174" s="8">
        <v>47</v>
      </c>
      <c r="AI174" s="128">
        <f t="shared" si="68"/>
        <v>0.95950000000000002</v>
      </c>
    </row>
    <row r="175" spans="2:35" ht="19.899999999999999" customHeight="1" x14ac:dyDescent="0.25">
      <c r="B175" s="94"/>
      <c r="C175" s="59"/>
      <c r="D175" s="44" t="s">
        <v>360</v>
      </c>
      <c r="E175" s="44"/>
      <c r="F175" s="78" t="s">
        <v>361</v>
      </c>
      <c r="G175" s="32">
        <f>G176</f>
        <v>5775.9400000000005</v>
      </c>
      <c r="H175" s="32">
        <f t="shared" ref="H175:AG175" si="85">H176</f>
        <v>0</v>
      </c>
      <c r="I175" s="32">
        <f t="shared" si="85"/>
        <v>0</v>
      </c>
      <c r="J175" s="32">
        <f t="shared" si="85"/>
        <v>0</v>
      </c>
      <c r="K175" s="32">
        <f t="shared" si="85"/>
        <v>0</v>
      </c>
      <c r="L175" s="32">
        <f t="shared" si="85"/>
        <v>0</v>
      </c>
      <c r="M175" s="32">
        <f t="shared" si="85"/>
        <v>0</v>
      </c>
      <c r="N175" s="32">
        <f t="shared" si="85"/>
        <v>0</v>
      </c>
      <c r="O175" s="32">
        <f t="shared" si="85"/>
        <v>0</v>
      </c>
      <c r="P175" s="32">
        <f t="shared" si="85"/>
        <v>0</v>
      </c>
      <c r="Q175" s="32">
        <f t="shared" si="85"/>
        <v>0</v>
      </c>
      <c r="R175" s="32">
        <f t="shared" si="85"/>
        <v>0</v>
      </c>
      <c r="S175" s="32">
        <f t="shared" si="85"/>
        <v>0</v>
      </c>
      <c r="T175" s="32">
        <f t="shared" si="85"/>
        <v>0</v>
      </c>
      <c r="U175" s="32">
        <f t="shared" si="85"/>
        <v>0</v>
      </c>
      <c r="V175" s="32">
        <f t="shared" si="85"/>
        <v>0</v>
      </c>
      <c r="W175" s="32">
        <f t="shared" si="85"/>
        <v>0</v>
      </c>
      <c r="X175" s="32">
        <f t="shared" si="85"/>
        <v>0</v>
      </c>
      <c r="Y175" s="32">
        <f t="shared" si="85"/>
        <v>0</v>
      </c>
      <c r="Z175" s="32">
        <f t="shared" si="85"/>
        <v>0</v>
      </c>
      <c r="AA175" s="32">
        <f t="shared" si="85"/>
        <v>0</v>
      </c>
      <c r="AB175" s="32">
        <f t="shared" si="85"/>
        <v>0</v>
      </c>
      <c r="AC175" s="32">
        <f t="shared" si="85"/>
        <v>0</v>
      </c>
      <c r="AD175" s="32">
        <f t="shared" si="85"/>
        <v>0</v>
      </c>
      <c r="AE175" s="32">
        <f t="shared" si="85"/>
        <v>0</v>
      </c>
      <c r="AF175" s="32">
        <f t="shared" si="85"/>
        <v>0</v>
      </c>
      <c r="AG175" s="32">
        <f t="shared" si="85"/>
        <v>5766.79</v>
      </c>
      <c r="AH175" s="32">
        <f>AH176</f>
        <v>5676.8</v>
      </c>
      <c r="AI175" s="128">
        <f t="shared" si="68"/>
        <v>0.9984158422698296</v>
      </c>
    </row>
    <row r="176" spans="2:35" ht="32.25" customHeight="1" x14ac:dyDescent="0.25">
      <c r="B176" s="94"/>
      <c r="C176" s="59"/>
      <c r="D176" s="27" t="s">
        <v>395</v>
      </c>
      <c r="E176" s="51"/>
      <c r="F176" s="28" t="s">
        <v>396</v>
      </c>
      <c r="G176" s="32">
        <f>G177+G180</f>
        <v>5775.9400000000005</v>
      </c>
      <c r="H176" s="32">
        <f t="shared" ref="H176:AG176" si="86">H177+H180</f>
        <v>0</v>
      </c>
      <c r="I176" s="32">
        <f t="shared" si="86"/>
        <v>0</v>
      </c>
      <c r="J176" s="32">
        <f t="shared" si="86"/>
        <v>0</v>
      </c>
      <c r="K176" s="32">
        <f t="shared" si="86"/>
        <v>0</v>
      </c>
      <c r="L176" s="32">
        <f t="shared" si="86"/>
        <v>0</v>
      </c>
      <c r="M176" s="32">
        <f t="shared" si="86"/>
        <v>0</v>
      </c>
      <c r="N176" s="32">
        <f t="shared" si="86"/>
        <v>0</v>
      </c>
      <c r="O176" s="32">
        <f t="shared" si="86"/>
        <v>0</v>
      </c>
      <c r="P176" s="32">
        <f t="shared" si="86"/>
        <v>0</v>
      </c>
      <c r="Q176" s="32">
        <f t="shared" si="86"/>
        <v>0</v>
      </c>
      <c r="R176" s="32">
        <f t="shared" si="86"/>
        <v>0</v>
      </c>
      <c r="S176" s="32">
        <f t="shared" si="86"/>
        <v>0</v>
      </c>
      <c r="T176" s="32">
        <f t="shared" si="86"/>
        <v>0</v>
      </c>
      <c r="U176" s="32">
        <f t="shared" si="86"/>
        <v>0</v>
      </c>
      <c r="V176" s="32">
        <f t="shared" si="86"/>
        <v>0</v>
      </c>
      <c r="W176" s="32">
        <f t="shared" si="86"/>
        <v>0</v>
      </c>
      <c r="X176" s="32">
        <f t="shared" si="86"/>
        <v>0</v>
      </c>
      <c r="Y176" s="32">
        <f t="shared" si="86"/>
        <v>0</v>
      </c>
      <c r="Z176" s="32">
        <f t="shared" si="86"/>
        <v>0</v>
      </c>
      <c r="AA176" s="32">
        <f t="shared" si="86"/>
        <v>0</v>
      </c>
      <c r="AB176" s="32">
        <f t="shared" si="86"/>
        <v>0</v>
      </c>
      <c r="AC176" s="32">
        <f t="shared" si="86"/>
        <v>0</v>
      </c>
      <c r="AD176" s="32">
        <f t="shared" si="86"/>
        <v>0</v>
      </c>
      <c r="AE176" s="32">
        <f t="shared" si="86"/>
        <v>0</v>
      </c>
      <c r="AF176" s="32">
        <f t="shared" si="86"/>
        <v>0</v>
      </c>
      <c r="AG176" s="32">
        <f t="shared" si="86"/>
        <v>5766.79</v>
      </c>
      <c r="AH176" s="32">
        <f>AH177+AH180</f>
        <v>5676.8</v>
      </c>
      <c r="AI176" s="128">
        <f t="shared" si="68"/>
        <v>0.9984158422698296</v>
      </c>
    </row>
    <row r="177" spans="2:35" ht="31.15" customHeight="1" x14ac:dyDescent="0.25">
      <c r="B177" s="94"/>
      <c r="C177" s="59"/>
      <c r="D177" s="27" t="s">
        <v>401</v>
      </c>
      <c r="E177" s="55"/>
      <c r="F177" s="89" t="s">
        <v>402</v>
      </c>
      <c r="G177" s="32">
        <f>G178+G179</f>
        <v>3725.94</v>
      </c>
      <c r="H177" s="32">
        <f t="shared" ref="H177:AG177" si="87">H178+H179</f>
        <v>0</v>
      </c>
      <c r="I177" s="32">
        <f t="shared" si="87"/>
        <v>0</v>
      </c>
      <c r="J177" s="32">
        <f t="shared" si="87"/>
        <v>0</v>
      </c>
      <c r="K177" s="32">
        <f t="shared" si="87"/>
        <v>0</v>
      </c>
      <c r="L177" s="32">
        <f t="shared" si="87"/>
        <v>0</v>
      </c>
      <c r="M177" s="32">
        <f t="shared" si="87"/>
        <v>0</v>
      </c>
      <c r="N177" s="32">
        <f t="shared" si="87"/>
        <v>0</v>
      </c>
      <c r="O177" s="32">
        <f t="shared" si="87"/>
        <v>0</v>
      </c>
      <c r="P177" s="32">
        <f t="shared" si="87"/>
        <v>0</v>
      </c>
      <c r="Q177" s="32">
        <f t="shared" si="87"/>
        <v>0</v>
      </c>
      <c r="R177" s="32">
        <f t="shared" si="87"/>
        <v>0</v>
      </c>
      <c r="S177" s="32">
        <f t="shared" si="87"/>
        <v>0</v>
      </c>
      <c r="T177" s="32">
        <f t="shared" si="87"/>
        <v>0</v>
      </c>
      <c r="U177" s="32">
        <f t="shared" si="87"/>
        <v>0</v>
      </c>
      <c r="V177" s="32">
        <f t="shared" si="87"/>
        <v>0</v>
      </c>
      <c r="W177" s="32">
        <f t="shared" si="87"/>
        <v>0</v>
      </c>
      <c r="X177" s="32">
        <f t="shared" si="87"/>
        <v>0</v>
      </c>
      <c r="Y177" s="32">
        <f t="shared" si="87"/>
        <v>0</v>
      </c>
      <c r="Z177" s="32">
        <f t="shared" si="87"/>
        <v>0</v>
      </c>
      <c r="AA177" s="32">
        <f t="shared" si="87"/>
        <v>0</v>
      </c>
      <c r="AB177" s="32">
        <f t="shared" si="87"/>
        <v>0</v>
      </c>
      <c r="AC177" s="32">
        <f t="shared" si="87"/>
        <v>0</v>
      </c>
      <c r="AD177" s="32">
        <f t="shared" si="87"/>
        <v>0</v>
      </c>
      <c r="AE177" s="32">
        <f t="shared" si="87"/>
        <v>0</v>
      </c>
      <c r="AF177" s="32">
        <f t="shared" si="87"/>
        <v>0</v>
      </c>
      <c r="AG177" s="32">
        <f t="shared" si="87"/>
        <v>3725.08</v>
      </c>
      <c r="AH177" s="32">
        <f>AH178+AH179</f>
        <v>3626.8</v>
      </c>
      <c r="AI177" s="128">
        <f t="shared" si="68"/>
        <v>0.99976918576251894</v>
      </c>
    </row>
    <row r="178" spans="2:35" ht="36.75" customHeight="1" x14ac:dyDescent="0.25">
      <c r="B178" s="94"/>
      <c r="C178" s="59"/>
      <c r="D178" s="7"/>
      <c r="E178" s="37" t="s">
        <v>62</v>
      </c>
      <c r="F178" s="48" t="s">
        <v>63</v>
      </c>
      <c r="G178" s="32">
        <v>15.17</v>
      </c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>
        <v>15.17</v>
      </c>
      <c r="AH178" s="32">
        <v>231.14285000000001</v>
      </c>
      <c r="AI178" s="128">
        <f t="shared" si="68"/>
        <v>1</v>
      </c>
    </row>
    <row r="179" spans="2:35" ht="45" customHeight="1" x14ac:dyDescent="0.25">
      <c r="B179" s="94"/>
      <c r="C179" s="59"/>
      <c r="D179" s="7"/>
      <c r="E179" s="37" t="s">
        <v>13</v>
      </c>
      <c r="F179" s="48" t="s">
        <v>14</v>
      </c>
      <c r="G179" s="32">
        <v>3710.77</v>
      </c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>
        <v>3709.91</v>
      </c>
      <c r="AH179" s="32">
        <v>3395.65715</v>
      </c>
      <c r="AI179" s="128">
        <f t="shared" si="68"/>
        <v>0.99976824217076232</v>
      </c>
    </row>
    <row r="180" spans="2:35" ht="23.45" customHeight="1" x14ac:dyDescent="0.25">
      <c r="B180" s="94"/>
      <c r="C180" s="59"/>
      <c r="D180" s="27" t="s">
        <v>405</v>
      </c>
      <c r="E180" s="28"/>
      <c r="F180" s="28" t="s">
        <v>406</v>
      </c>
      <c r="G180" s="32">
        <f>G182+G181</f>
        <v>2050</v>
      </c>
      <c r="H180" s="32">
        <f t="shared" ref="H180:AG180" si="88">H182+H181</f>
        <v>0</v>
      </c>
      <c r="I180" s="32">
        <f t="shared" si="88"/>
        <v>0</v>
      </c>
      <c r="J180" s="32">
        <f t="shared" si="88"/>
        <v>0</v>
      </c>
      <c r="K180" s="32">
        <f t="shared" si="88"/>
        <v>0</v>
      </c>
      <c r="L180" s="32">
        <f t="shared" si="88"/>
        <v>0</v>
      </c>
      <c r="M180" s="32">
        <f t="shared" si="88"/>
        <v>0</v>
      </c>
      <c r="N180" s="32">
        <f t="shared" si="88"/>
        <v>0</v>
      </c>
      <c r="O180" s="32">
        <f t="shared" si="88"/>
        <v>0</v>
      </c>
      <c r="P180" s="32">
        <f t="shared" si="88"/>
        <v>0</v>
      </c>
      <c r="Q180" s="32">
        <f t="shared" si="88"/>
        <v>0</v>
      </c>
      <c r="R180" s="32">
        <f t="shared" si="88"/>
        <v>0</v>
      </c>
      <c r="S180" s="32">
        <f t="shared" si="88"/>
        <v>0</v>
      </c>
      <c r="T180" s="32">
        <f t="shared" si="88"/>
        <v>0</v>
      </c>
      <c r="U180" s="32">
        <f t="shared" si="88"/>
        <v>0</v>
      </c>
      <c r="V180" s="32">
        <f t="shared" si="88"/>
        <v>0</v>
      </c>
      <c r="W180" s="32">
        <f t="shared" si="88"/>
        <v>0</v>
      </c>
      <c r="X180" s="32">
        <f t="shared" si="88"/>
        <v>0</v>
      </c>
      <c r="Y180" s="32">
        <f t="shared" si="88"/>
        <v>0</v>
      </c>
      <c r="Z180" s="32">
        <f t="shared" si="88"/>
        <v>0</v>
      </c>
      <c r="AA180" s="32">
        <f t="shared" si="88"/>
        <v>0</v>
      </c>
      <c r="AB180" s="32">
        <f t="shared" si="88"/>
        <v>0</v>
      </c>
      <c r="AC180" s="32">
        <f t="shared" si="88"/>
        <v>0</v>
      </c>
      <c r="AD180" s="32">
        <f t="shared" si="88"/>
        <v>0</v>
      </c>
      <c r="AE180" s="32">
        <f t="shared" si="88"/>
        <v>0</v>
      </c>
      <c r="AF180" s="32">
        <f t="shared" si="88"/>
        <v>0</v>
      </c>
      <c r="AG180" s="32">
        <f t="shared" si="88"/>
        <v>2041.71</v>
      </c>
      <c r="AH180" s="32">
        <f>AH182+AH181</f>
        <v>2050</v>
      </c>
      <c r="AI180" s="128">
        <f t="shared" si="68"/>
        <v>0.99595609756097558</v>
      </c>
    </row>
    <row r="181" spans="2:35" ht="33.75" customHeight="1" x14ac:dyDescent="0.25">
      <c r="B181" s="94"/>
      <c r="C181" s="59"/>
      <c r="D181" s="56"/>
      <c r="E181" s="44" t="s">
        <v>70</v>
      </c>
      <c r="F181" s="42" t="s">
        <v>71</v>
      </c>
      <c r="G181" s="32">
        <v>189.7</v>
      </c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>
        <v>189.7</v>
      </c>
      <c r="AH181" s="32">
        <v>189.6968</v>
      </c>
      <c r="AI181" s="128">
        <f t="shared" si="68"/>
        <v>1</v>
      </c>
    </row>
    <row r="182" spans="2:35" ht="51.75" customHeight="1" x14ac:dyDescent="0.25">
      <c r="B182" s="94"/>
      <c r="C182" s="59"/>
      <c r="D182" s="92"/>
      <c r="E182" s="37" t="s">
        <v>13</v>
      </c>
      <c r="F182" s="48" t="s">
        <v>14</v>
      </c>
      <c r="G182" s="32">
        <f>40.57+1819.73</f>
        <v>1860.3</v>
      </c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>
        <f>37.09+1814.92</f>
        <v>1852.01</v>
      </c>
      <c r="AH182" s="32">
        <v>1860.3032000000001</v>
      </c>
      <c r="AI182" s="128">
        <f t="shared" si="68"/>
        <v>0.99554372950599368</v>
      </c>
    </row>
    <row r="183" spans="2:35" ht="18.75" customHeight="1" x14ac:dyDescent="0.25">
      <c r="B183" s="94"/>
      <c r="C183" s="59" t="s">
        <v>444</v>
      </c>
      <c r="D183" s="76"/>
      <c r="E183" s="76"/>
      <c r="F183" s="46" t="s">
        <v>445</v>
      </c>
      <c r="G183" s="8">
        <f>G184+G205</f>
        <v>5873.52</v>
      </c>
      <c r="H183" s="8">
        <f t="shared" ref="H183:AG183" si="89">H184+H205</f>
        <v>0</v>
      </c>
      <c r="I183" s="8">
        <f t="shared" si="89"/>
        <v>0</v>
      </c>
      <c r="J183" s="8">
        <f t="shared" si="89"/>
        <v>0</v>
      </c>
      <c r="K183" s="8">
        <f t="shared" si="89"/>
        <v>0</v>
      </c>
      <c r="L183" s="8">
        <f t="shared" si="89"/>
        <v>0</v>
      </c>
      <c r="M183" s="8">
        <f t="shared" si="89"/>
        <v>0</v>
      </c>
      <c r="N183" s="8">
        <f t="shared" si="89"/>
        <v>0</v>
      </c>
      <c r="O183" s="8">
        <f t="shared" si="89"/>
        <v>0</v>
      </c>
      <c r="P183" s="8">
        <f t="shared" si="89"/>
        <v>0</v>
      </c>
      <c r="Q183" s="8">
        <f t="shared" si="89"/>
        <v>0</v>
      </c>
      <c r="R183" s="8">
        <f t="shared" si="89"/>
        <v>0</v>
      </c>
      <c r="S183" s="8">
        <f t="shared" si="89"/>
        <v>0</v>
      </c>
      <c r="T183" s="8">
        <f t="shared" si="89"/>
        <v>0</v>
      </c>
      <c r="U183" s="8">
        <f t="shared" si="89"/>
        <v>0</v>
      </c>
      <c r="V183" s="8">
        <f t="shared" si="89"/>
        <v>0</v>
      </c>
      <c r="W183" s="8">
        <f t="shared" si="89"/>
        <v>0</v>
      </c>
      <c r="X183" s="8">
        <f t="shared" si="89"/>
        <v>0</v>
      </c>
      <c r="Y183" s="8">
        <f t="shared" si="89"/>
        <v>0</v>
      </c>
      <c r="Z183" s="8">
        <f t="shared" si="89"/>
        <v>0</v>
      </c>
      <c r="AA183" s="8">
        <f t="shared" si="89"/>
        <v>0</v>
      </c>
      <c r="AB183" s="8">
        <f t="shared" si="89"/>
        <v>0</v>
      </c>
      <c r="AC183" s="8">
        <f t="shared" si="89"/>
        <v>0</v>
      </c>
      <c r="AD183" s="8">
        <f t="shared" si="89"/>
        <v>0</v>
      </c>
      <c r="AE183" s="8">
        <f t="shared" si="89"/>
        <v>0</v>
      </c>
      <c r="AF183" s="8">
        <f t="shared" si="89"/>
        <v>0</v>
      </c>
      <c r="AG183" s="8">
        <f t="shared" si="89"/>
        <v>5399.2959999999994</v>
      </c>
      <c r="AH183" s="8">
        <f>AH184+AH205</f>
        <v>6080.6600000000008</v>
      </c>
      <c r="AI183" s="128">
        <f t="shared" si="68"/>
        <v>0.91926068183985055</v>
      </c>
    </row>
    <row r="184" spans="2:35" ht="21.6" customHeight="1" x14ac:dyDescent="0.25">
      <c r="B184" s="94"/>
      <c r="C184" s="59"/>
      <c r="D184" s="27" t="s">
        <v>189</v>
      </c>
      <c r="E184" s="28"/>
      <c r="F184" s="28" t="s">
        <v>190</v>
      </c>
      <c r="G184" s="32">
        <f>G185+G192</f>
        <v>5860.6600000000008</v>
      </c>
      <c r="H184" s="32">
        <f t="shared" ref="H184:AG184" si="90">H185+H192</f>
        <v>0</v>
      </c>
      <c r="I184" s="32">
        <f t="shared" si="90"/>
        <v>0</v>
      </c>
      <c r="J184" s="32">
        <f t="shared" si="90"/>
        <v>0</v>
      </c>
      <c r="K184" s="32">
        <f t="shared" si="90"/>
        <v>0</v>
      </c>
      <c r="L184" s="32">
        <f t="shared" si="90"/>
        <v>0</v>
      </c>
      <c r="M184" s="32">
        <f t="shared" si="90"/>
        <v>0</v>
      </c>
      <c r="N184" s="32">
        <f t="shared" si="90"/>
        <v>0</v>
      </c>
      <c r="O184" s="32">
        <f t="shared" si="90"/>
        <v>0</v>
      </c>
      <c r="P184" s="32">
        <f t="shared" si="90"/>
        <v>0</v>
      </c>
      <c r="Q184" s="32">
        <f t="shared" si="90"/>
        <v>0</v>
      </c>
      <c r="R184" s="32">
        <f t="shared" si="90"/>
        <v>0</v>
      </c>
      <c r="S184" s="32">
        <f t="shared" si="90"/>
        <v>0</v>
      </c>
      <c r="T184" s="32">
        <f t="shared" si="90"/>
        <v>0</v>
      </c>
      <c r="U184" s="32">
        <f t="shared" si="90"/>
        <v>0</v>
      </c>
      <c r="V184" s="32">
        <f t="shared" si="90"/>
        <v>0</v>
      </c>
      <c r="W184" s="32">
        <f t="shared" si="90"/>
        <v>0</v>
      </c>
      <c r="X184" s="32">
        <f t="shared" si="90"/>
        <v>0</v>
      </c>
      <c r="Y184" s="32">
        <f t="shared" si="90"/>
        <v>0</v>
      </c>
      <c r="Z184" s="32">
        <f t="shared" si="90"/>
        <v>0</v>
      </c>
      <c r="AA184" s="32">
        <f t="shared" si="90"/>
        <v>0</v>
      </c>
      <c r="AB184" s="32">
        <f t="shared" si="90"/>
        <v>0</v>
      </c>
      <c r="AC184" s="32">
        <f t="shared" si="90"/>
        <v>0</v>
      </c>
      <c r="AD184" s="32">
        <f t="shared" si="90"/>
        <v>0</v>
      </c>
      <c r="AE184" s="32">
        <f t="shared" si="90"/>
        <v>0</v>
      </c>
      <c r="AF184" s="32">
        <f t="shared" si="90"/>
        <v>0</v>
      </c>
      <c r="AG184" s="32">
        <f t="shared" si="90"/>
        <v>5393.6059999999998</v>
      </c>
      <c r="AH184" s="32">
        <f>AH185+AH192</f>
        <v>5941.6600000000008</v>
      </c>
      <c r="AI184" s="128">
        <f t="shared" si="68"/>
        <v>0.92030692788866764</v>
      </c>
    </row>
    <row r="185" spans="2:35" ht="34.15" customHeight="1" x14ac:dyDescent="0.25">
      <c r="B185" s="94"/>
      <c r="C185" s="59"/>
      <c r="D185" s="27" t="s">
        <v>230</v>
      </c>
      <c r="E185" s="28"/>
      <c r="F185" s="28" t="s">
        <v>231</v>
      </c>
      <c r="G185" s="32">
        <f>G186+G189</f>
        <v>148</v>
      </c>
      <c r="H185" s="32">
        <f t="shared" ref="H185:AG185" si="91">H186+H189</f>
        <v>0</v>
      </c>
      <c r="I185" s="32">
        <f t="shared" si="91"/>
        <v>0</v>
      </c>
      <c r="J185" s="32">
        <f t="shared" si="91"/>
        <v>0</v>
      </c>
      <c r="K185" s="32">
        <f t="shared" si="91"/>
        <v>0</v>
      </c>
      <c r="L185" s="32">
        <f t="shared" si="91"/>
        <v>0</v>
      </c>
      <c r="M185" s="32">
        <f t="shared" si="91"/>
        <v>0</v>
      </c>
      <c r="N185" s="32">
        <f t="shared" si="91"/>
        <v>0</v>
      </c>
      <c r="O185" s="32">
        <f t="shared" si="91"/>
        <v>0</v>
      </c>
      <c r="P185" s="32">
        <f t="shared" si="91"/>
        <v>0</v>
      </c>
      <c r="Q185" s="32">
        <f t="shared" si="91"/>
        <v>0</v>
      </c>
      <c r="R185" s="32">
        <f t="shared" si="91"/>
        <v>0</v>
      </c>
      <c r="S185" s="32">
        <f t="shared" si="91"/>
        <v>0</v>
      </c>
      <c r="T185" s="32">
        <f t="shared" si="91"/>
        <v>0</v>
      </c>
      <c r="U185" s="32">
        <f t="shared" si="91"/>
        <v>0</v>
      </c>
      <c r="V185" s="32">
        <f t="shared" si="91"/>
        <v>0</v>
      </c>
      <c r="W185" s="32">
        <f t="shared" si="91"/>
        <v>0</v>
      </c>
      <c r="X185" s="32">
        <f t="shared" si="91"/>
        <v>0</v>
      </c>
      <c r="Y185" s="32">
        <f t="shared" si="91"/>
        <v>0</v>
      </c>
      <c r="Z185" s="32">
        <f t="shared" si="91"/>
        <v>0</v>
      </c>
      <c r="AA185" s="32">
        <f t="shared" si="91"/>
        <v>0</v>
      </c>
      <c r="AB185" s="32">
        <f t="shared" si="91"/>
        <v>0</v>
      </c>
      <c r="AC185" s="32">
        <f t="shared" si="91"/>
        <v>0</v>
      </c>
      <c r="AD185" s="32">
        <f t="shared" si="91"/>
        <v>0</v>
      </c>
      <c r="AE185" s="32">
        <f t="shared" si="91"/>
        <v>0</v>
      </c>
      <c r="AF185" s="32">
        <f t="shared" si="91"/>
        <v>0</v>
      </c>
      <c r="AG185" s="32">
        <f t="shared" si="91"/>
        <v>117</v>
      </c>
      <c r="AH185" s="32">
        <f>AH186+AH189</f>
        <v>202</v>
      </c>
      <c r="AI185" s="128">
        <f t="shared" si="68"/>
        <v>0.79054054054054057</v>
      </c>
    </row>
    <row r="186" spans="2:35" ht="33" customHeight="1" x14ac:dyDescent="0.25">
      <c r="B186" s="94"/>
      <c r="C186" s="59"/>
      <c r="D186" s="27" t="s">
        <v>232</v>
      </c>
      <c r="E186" s="28"/>
      <c r="F186" s="28" t="s">
        <v>233</v>
      </c>
      <c r="G186" s="32">
        <f>G187</f>
        <v>40</v>
      </c>
      <c r="H186" s="32">
        <f t="shared" ref="H186:AG187" si="92">H187</f>
        <v>0</v>
      </c>
      <c r="I186" s="32">
        <f t="shared" si="92"/>
        <v>0</v>
      </c>
      <c r="J186" s="32">
        <f t="shared" si="92"/>
        <v>0</v>
      </c>
      <c r="K186" s="32">
        <f t="shared" si="92"/>
        <v>0</v>
      </c>
      <c r="L186" s="32">
        <f t="shared" si="92"/>
        <v>0</v>
      </c>
      <c r="M186" s="32">
        <f t="shared" si="92"/>
        <v>0</v>
      </c>
      <c r="N186" s="32">
        <f t="shared" si="92"/>
        <v>0</v>
      </c>
      <c r="O186" s="32">
        <f t="shared" si="92"/>
        <v>0</v>
      </c>
      <c r="P186" s="32">
        <f t="shared" si="92"/>
        <v>0</v>
      </c>
      <c r="Q186" s="32">
        <f t="shared" si="92"/>
        <v>0</v>
      </c>
      <c r="R186" s="32">
        <f t="shared" si="92"/>
        <v>0</v>
      </c>
      <c r="S186" s="32">
        <f t="shared" si="92"/>
        <v>0</v>
      </c>
      <c r="T186" s="32">
        <f t="shared" si="92"/>
        <v>0</v>
      </c>
      <c r="U186" s="32">
        <f t="shared" si="92"/>
        <v>0</v>
      </c>
      <c r="V186" s="32">
        <f t="shared" si="92"/>
        <v>0</v>
      </c>
      <c r="W186" s="32">
        <f t="shared" si="92"/>
        <v>0</v>
      </c>
      <c r="X186" s="32">
        <f t="shared" si="92"/>
        <v>0</v>
      </c>
      <c r="Y186" s="32">
        <f t="shared" si="92"/>
        <v>0</v>
      </c>
      <c r="Z186" s="32">
        <f t="shared" si="92"/>
        <v>0</v>
      </c>
      <c r="AA186" s="32">
        <f t="shared" si="92"/>
        <v>0</v>
      </c>
      <c r="AB186" s="32">
        <f t="shared" si="92"/>
        <v>0</v>
      </c>
      <c r="AC186" s="32">
        <f t="shared" si="92"/>
        <v>0</v>
      </c>
      <c r="AD186" s="32">
        <f t="shared" si="92"/>
        <v>0</v>
      </c>
      <c r="AE186" s="32">
        <f t="shared" si="92"/>
        <v>0</v>
      </c>
      <c r="AF186" s="32">
        <f t="shared" si="92"/>
        <v>0</v>
      </c>
      <c r="AG186" s="32">
        <f t="shared" si="92"/>
        <v>39</v>
      </c>
      <c r="AH186" s="32">
        <f>AH187</f>
        <v>67</v>
      </c>
      <c r="AI186" s="128">
        <f t="shared" si="68"/>
        <v>0.97499999999999998</v>
      </c>
    </row>
    <row r="187" spans="2:35" ht="33.6" customHeight="1" x14ac:dyDescent="0.25">
      <c r="B187" s="94"/>
      <c r="C187" s="59"/>
      <c r="D187" s="27" t="s">
        <v>234</v>
      </c>
      <c r="E187" s="28"/>
      <c r="F187" s="28" t="s">
        <v>235</v>
      </c>
      <c r="G187" s="32">
        <f>G188</f>
        <v>40</v>
      </c>
      <c r="H187" s="32">
        <f t="shared" si="92"/>
        <v>0</v>
      </c>
      <c r="I187" s="32">
        <f t="shared" si="92"/>
        <v>0</v>
      </c>
      <c r="J187" s="32">
        <f t="shared" si="92"/>
        <v>0</v>
      </c>
      <c r="K187" s="32">
        <f t="shared" si="92"/>
        <v>0</v>
      </c>
      <c r="L187" s="32">
        <f t="shared" si="92"/>
        <v>0</v>
      </c>
      <c r="M187" s="32">
        <f t="shared" si="92"/>
        <v>0</v>
      </c>
      <c r="N187" s="32">
        <f t="shared" si="92"/>
        <v>0</v>
      </c>
      <c r="O187" s="32">
        <f t="shared" si="92"/>
        <v>0</v>
      </c>
      <c r="P187" s="32">
        <f t="shared" si="92"/>
        <v>0</v>
      </c>
      <c r="Q187" s="32">
        <f t="shared" si="92"/>
        <v>0</v>
      </c>
      <c r="R187" s="32">
        <f t="shared" si="92"/>
        <v>0</v>
      </c>
      <c r="S187" s="32">
        <f t="shared" si="92"/>
        <v>0</v>
      </c>
      <c r="T187" s="32">
        <f t="shared" si="92"/>
        <v>0</v>
      </c>
      <c r="U187" s="32">
        <f t="shared" si="92"/>
        <v>0</v>
      </c>
      <c r="V187" s="32">
        <f t="shared" si="92"/>
        <v>0</v>
      </c>
      <c r="W187" s="32">
        <f t="shared" si="92"/>
        <v>0</v>
      </c>
      <c r="X187" s="32">
        <f t="shared" si="92"/>
        <v>0</v>
      </c>
      <c r="Y187" s="32">
        <f t="shared" si="92"/>
        <v>0</v>
      </c>
      <c r="Z187" s="32">
        <f t="shared" si="92"/>
        <v>0</v>
      </c>
      <c r="AA187" s="32">
        <f t="shared" si="92"/>
        <v>0</v>
      </c>
      <c r="AB187" s="32">
        <f t="shared" si="92"/>
        <v>0</v>
      </c>
      <c r="AC187" s="32">
        <f t="shared" si="92"/>
        <v>0</v>
      </c>
      <c r="AD187" s="32">
        <f t="shared" si="92"/>
        <v>0</v>
      </c>
      <c r="AE187" s="32">
        <f t="shared" si="92"/>
        <v>0</v>
      </c>
      <c r="AF187" s="32">
        <f t="shared" si="92"/>
        <v>0</v>
      </c>
      <c r="AG187" s="32">
        <f t="shared" si="92"/>
        <v>39</v>
      </c>
      <c r="AH187" s="32">
        <f>AH188</f>
        <v>67</v>
      </c>
      <c r="AI187" s="128">
        <f t="shared" si="68"/>
        <v>0.97499999999999998</v>
      </c>
    </row>
    <row r="188" spans="2:35" ht="33" customHeight="1" x14ac:dyDescent="0.25">
      <c r="B188" s="94"/>
      <c r="C188" s="59"/>
      <c r="D188" s="27"/>
      <c r="E188" s="44" t="s">
        <v>70</v>
      </c>
      <c r="F188" s="42" t="s">
        <v>71</v>
      </c>
      <c r="G188" s="32">
        <v>40</v>
      </c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>
        <v>39</v>
      </c>
      <c r="AH188" s="32">
        <v>67</v>
      </c>
      <c r="AI188" s="128">
        <f t="shared" si="68"/>
        <v>0.97499999999999998</v>
      </c>
    </row>
    <row r="189" spans="2:35" ht="51" customHeight="1" x14ac:dyDescent="0.25">
      <c r="B189" s="94"/>
      <c r="C189" s="59"/>
      <c r="D189" s="27" t="s">
        <v>236</v>
      </c>
      <c r="E189" s="28"/>
      <c r="F189" s="28" t="s">
        <v>237</v>
      </c>
      <c r="G189" s="32">
        <f>G190</f>
        <v>108</v>
      </c>
      <c r="H189" s="32">
        <f t="shared" ref="H189:AG190" si="93">H190</f>
        <v>0</v>
      </c>
      <c r="I189" s="32">
        <f t="shared" si="93"/>
        <v>0</v>
      </c>
      <c r="J189" s="32">
        <f t="shared" si="93"/>
        <v>0</v>
      </c>
      <c r="K189" s="32">
        <f t="shared" si="93"/>
        <v>0</v>
      </c>
      <c r="L189" s="32">
        <f t="shared" si="93"/>
        <v>0</v>
      </c>
      <c r="M189" s="32">
        <f t="shared" si="93"/>
        <v>0</v>
      </c>
      <c r="N189" s="32">
        <f t="shared" si="93"/>
        <v>0</v>
      </c>
      <c r="O189" s="32">
        <f t="shared" si="93"/>
        <v>0</v>
      </c>
      <c r="P189" s="32">
        <f t="shared" si="93"/>
        <v>0</v>
      </c>
      <c r="Q189" s="32">
        <f t="shared" si="93"/>
        <v>0</v>
      </c>
      <c r="R189" s="32">
        <f t="shared" si="93"/>
        <v>0</v>
      </c>
      <c r="S189" s="32">
        <f t="shared" si="93"/>
        <v>0</v>
      </c>
      <c r="T189" s="32">
        <f t="shared" si="93"/>
        <v>0</v>
      </c>
      <c r="U189" s="32">
        <f t="shared" si="93"/>
        <v>0</v>
      </c>
      <c r="V189" s="32">
        <f t="shared" si="93"/>
        <v>0</v>
      </c>
      <c r="W189" s="32">
        <f t="shared" si="93"/>
        <v>0</v>
      </c>
      <c r="X189" s="32">
        <f t="shared" si="93"/>
        <v>0</v>
      </c>
      <c r="Y189" s="32">
        <f t="shared" si="93"/>
        <v>0</v>
      </c>
      <c r="Z189" s="32">
        <f t="shared" si="93"/>
        <v>0</v>
      </c>
      <c r="AA189" s="32">
        <f t="shared" si="93"/>
        <v>0</v>
      </c>
      <c r="AB189" s="32">
        <f t="shared" si="93"/>
        <v>0</v>
      </c>
      <c r="AC189" s="32">
        <f t="shared" si="93"/>
        <v>0</v>
      </c>
      <c r="AD189" s="32">
        <f t="shared" si="93"/>
        <v>0</v>
      </c>
      <c r="AE189" s="32">
        <f t="shared" si="93"/>
        <v>0</v>
      </c>
      <c r="AF189" s="32">
        <f t="shared" si="93"/>
        <v>0</v>
      </c>
      <c r="AG189" s="32">
        <f t="shared" si="93"/>
        <v>78</v>
      </c>
      <c r="AH189" s="32">
        <f>AH190</f>
        <v>135</v>
      </c>
      <c r="AI189" s="128">
        <f t="shared" si="68"/>
        <v>0.72222222222222221</v>
      </c>
    </row>
    <row r="190" spans="2:35" ht="33" customHeight="1" x14ac:dyDescent="0.25">
      <c r="B190" s="94"/>
      <c r="C190" s="59"/>
      <c r="D190" s="27" t="s">
        <v>238</v>
      </c>
      <c r="E190" s="28"/>
      <c r="F190" s="28" t="s">
        <v>239</v>
      </c>
      <c r="G190" s="32">
        <f>G191</f>
        <v>108</v>
      </c>
      <c r="H190" s="32">
        <f t="shared" si="93"/>
        <v>0</v>
      </c>
      <c r="I190" s="32">
        <f t="shared" si="93"/>
        <v>0</v>
      </c>
      <c r="J190" s="32">
        <f t="shared" si="93"/>
        <v>0</v>
      </c>
      <c r="K190" s="32">
        <f t="shared" si="93"/>
        <v>0</v>
      </c>
      <c r="L190" s="32">
        <f t="shared" si="93"/>
        <v>0</v>
      </c>
      <c r="M190" s="32">
        <f t="shared" si="93"/>
        <v>0</v>
      </c>
      <c r="N190" s="32">
        <f t="shared" si="93"/>
        <v>0</v>
      </c>
      <c r="O190" s="32">
        <f t="shared" si="93"/>
        <v>0</v>
      </c>
      <c r="P190" s="32">
        <f t="shared" si="93"/>
        <v>0</v>
      </c>
      <c r="Q190" s="32">
        <f t="shared" si="93"/>
        <v>0</v>
      </c>
      <c r="R190" s="32">
        <f t="shared" si="93"/>
        <v>0</v>
      </c>
      <c r="S190" s="32">
        <f t="shared" si="93"/>
        <v>0</v>
      </c>
      <c r="T190" s="32">
        <f t="shared" si="93"/>
        <v>0</v>
      </c>
      <c r="U190" s="32">
        <f t="shared" si="93"/>
        <v>0</v>
      </c>
      <c r="V190" s="32">
        <f t="shared" si="93"/>
        <v>0</v>
      </c>
      <c r="W190" s="32">
        <f t="shared" si="93"/>
        <v>0</v>
      </c>
      <c r="X190" s="32">
        <f t="shared" si="93"/>
        <v>0</v>
      </c>
      <c r="Y190" s="32">
        <f t="shared" si="93"/>
        <v>0</v>
      </c>
      <c r="Z190" s="32">
        <f t="shared" si="93"/>
        <v>0</v>
      </c>
      <c r="AA190" s="32">
        <f t="shared" si="93"/>
        <v>0</v>
      </c>
      <c r="AB190" s="32">
        <f t="shared" si="93"/>
        <v>0</v>
      </c>
      <c r="AC190" s="32">
        <f t="shared" si="93"/>
        <v>0</v>
      </c>
      <c r="AD190" s="32">
        <f t="shared" si="93"/>
        <v>0</v>
      </c>
      <c r="AE190" s="32">
        <f t="shared" si="93"/>
        <v>0</v>
      </c>
      <c r="AF190" s="32">
        <f t="shared" si="93"/>
        <v>0</v>
      </c>
      <c r="AG190" s="32">
        <f t="shared" si="93"/>
        <v>78</v>
      </c>
      <c r="AH190" s="32">
        <f>AH191</f>
        <v>135</v>
      </c>
      <c r="AI190" s="128">
        <f t="shared" si="68"/>
        <v>0.72222222222222221</v>
      </c>
    </row>
    <row r="191" spans="2:35" ht="52.5" customHeight="1" x14ac:dyDescent="0.25">
      <c r="B191" s="94"/>
      <c r="C191" s="59"/>
      <c r="D191" s="27"/>
      <c r="E191" s="37" t="s">
        <v>13</v>
      </c>
      <c r="F191" s="48" t="s">
        <v>14</v>
      </c>
      <c r="G191" s="32">
        <v>108</v>
      </c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>
        <v>78</v>
      </c>
      <c r="AH191" s="32">
        <v>135</v>
      </c>
      <c r="AI191" s="128">
        <f t="shared" si="68"/>
        <v>0.72222222222222221</v>
      </c>
    </row>
    <row r="192" spans="2:35" ht="45" x14ac:dyDescent="0.25">
      <c r="B192" s="94" t="s">
        <v>435</v>
      </c>
      <c r="C192" s="59"/>
      <c r="D192" s="27" t="s">
        <v>240</v>
      </c>
      <c r="E192" s="28"/>
      <c r="F192" s="28" t="s">
        <v>241</v>
      </c>
      <c r="G192" s="8">
        <f>G193+G198+G202</f>
        <v>5712.6600000000008</v>
      </c>
      <c r="H192" s="8">
        <f t="shared" ref="H192:AG192" si="94">H193+H198+H202</f>
        <v>0</v>
      </c>
      <c r="I192" s="8">
        <f t="shared" si="94"/>
        <v>0</v>
      </c>
      <c r="J192" s="8">
        <f t="shared" si="94"/>
        <v>0</v>
      </c>
      <c r="K192" s="8">
        <f t="shared" si="94"/>
        <v>0</v>
      </c>
      <c r="L192" s="8">
        <f t="shared" si="94"/>
        <v>0</v>
      </c>
      <c r="M192" s="8">
        <f t="shared" si="94"/>
        <v>0</v>
      </c>
      <c r="N192" s="8">
        <f t="shared" si="94"/>
        <v>0</v>
      </c>
      <c r="O192" s="8">
        <f t="shared" si="94"/>
        <v>0</v>
      </c>
      <c r="P192" s="8">
        <f t="shared" si="94"/>
        <v>0</v>
      </c>
      <c r="Q192" s="8">
        <f t="shared" si="94"/>
        <v>0</v>
      </c>
      <c r="R192" s="8">
        <f t="shared" si="94"/>
        <v>0</v>
      </c>
      <c r="S192" s="8">
        <f t="shared" si="94"/>
        <v>0</v>
      </c>
      <c r="T192" s="8">
        <f t="shared" si="94"/>
        <v>0</v>
      </c>
      <c r="U192" s="8">
        <f t="shared" si="94"/>
        <v>0</v>
      </c>
      <c r="V192" s="8">
        <f t="shared" si="94"/>
        <v>0</v>
      </c>
      <c r="W192" s="8">
        <f t="shared" si="94"/>
        <v>0</v>
      </c>
      <c r="X192" s="8">
        <f t="shared" si="94"/>
        <v>0</v>
      </c>
      <c r="Y192" s="8">
        <f t="shared" si="94"/>
        <v>0</v>
      </c>
      <c r="Z192" s="8">
        <f t="shared" si="94"/>
        <v>0</v>
      </c>
      <c r="AA192" s="8">
        <f t="shared" si="94"/>
        <v>0</v>
      </c>
      <c r="AB192" s="8">
        <f t="shared" si="94"/>
        <v>0</v>
      </c>
      <c r="AC192" s="8">
        <f t="shared" si="94"/>
        <v>0</v>
      </c>
      <c r="AD192" s="8">
        <f t="shared" si="94"/>
        <v>0</v>
      </c>
      <c r="AE192" s="8">
        <f t="shared" si="94"/>
        <v>0</v>
      </c>
      <c r="AF192" s="8">
        <f t="shared" si="94"/>
        <v>0</v>
      </c>
      <c r="AG192" s="8">
        <f t="shared" si="94"/>
        <v>5276.6059999999998</v>
      </c>
      <c r="AH192" s="8">
        <f>AH193+AH198+AH202</f>
        <v>5739.6600000000008</v>
      </c>
      <c r="AI192" s="128">
        <f t="shared" si="68"/>
        <v>0.92366883378321119</v>
      </c>
    </row>
    <row r="193" spans="2:35" ht="34.5" customHeight="1" x14ac:dyDescent="0.25">
      <c r="B193" s="94"/>
      <c r="C193" s="59"/>
      <c r="D193" s="27" t="s">
        <v>242</v>
      </c>
      <c r="E193" s="28"/>
      <c r="F193" s="28" t="s">
        <v>243</v>
      </c>
      <c r="G193" s="32">
        <f>G194</f>
        <v>5383.6</v>
      </c>
      <c r="H193" s="32">
        <f t="shared" ref="H193:AG193" si="95">H194</f>
        <v>0</v>
      </c>
      <c r="I193" s="32">
        <f t="shared" si="95"/>
        <v>0</v>
      </c>
      <c r="J193" s="32">
        <f t="shared" si="95"/>
        <v>0</v>
      </c>
      <c r="K193" s="32">
        <f t="shared" si="95"/>
        <v>0</v>
      </c>
      <c r="L193" s="32">
        <f t="shared" si="95"/>
        <v>0</v>
      </c>
      <c r="M193" s="32">
        <f t="shared" si="95"/>
        <v>0</v>
      </c>
      <c r="N193" s="32">
        <f t="shared" si="95"/>
        <v>0</v>
      </c>
      <c r="O193" s="32">
        <f t="shared" si="95"/>
        <v>0</v>
      </c>
      <c r="P193" s="32">
        <f t="shared" si="95"/>
        <v>0</v>
      </c>
      <c r="Q193" s="32">
        <f t="shared" si="95"/>
        <v>0</v>
      </c>
      <c r="R193" s="32">
        <f t="shared" si="95"/>
        <v>0</v>
      </c>
      <c r="S193" s="32">
        <f t="shared" si="95"/>
        <v>0</v>
      </c>
      <c r="T193" s="32">
        <f t="shared" si="95"/>
        <v>0</v>
      </c>
      <c r="U193" s="32">
        <f t="shared" si="95"/>
        <v>0</v>
      </c>
      <c r="V193" s="32">
        <f t="shared" si="95"/>
        <v>0</v>
      </c>
      <c r="W193" s="32">
        <f t="shared" si="95"/>
        <v>0</v>
      </c>
      <c r="X193" s="32">
        <f t="shared" si="95"/>
        <v>0</v>
      </c>
      <c r="Y193" s="32">
        <f t="shared" si="95"/>
        <v>0</v>
      </c>
      <c r="Z193" s="32">
        <f t="shared" si="95"/>
        <v>0</v>
      </c>
      <c r="AA193" s="32">
        <f t="shared" si="95"/>
        <v>0</v>
      </c>
      <c r="AB193" s="32">
        <f t="shared" si="95"/>
        <v>0</v>
      </c>
      <c r="AC193" s="32">
        <f t="shared" si="95"/>
        <v>0</v>
      </c>
      <c r="AD193" s="32">
        <f t="shared" si="95"/>
        <v>0</v>
      </c>
      <c r="AE193" s="32">
        <f t="shared" si="95"/>
        <v>0</v>
      </c>
      <c r="AF193" s="32">
        <f t="shared" si="95"/>
        <v>0</v>
      </c>
      <c r="AG193" s="32">
        <f t="shared" si="95"/>
        <v>5030.366</v>
      </c>
      <c r="AH193" s="32">
        <f>AH194</f>
        <v>5383.6</v>
      </c>
      <c r="AI193" s="128">
        <f t="shared" si="68"/>
        <v>0.93438702726799905</v>
      </c>
    </row>
    <row r="194" spans="2:35" ht="33" customHeight="1" x14ac:dyDescent="0.25">
      <c r="B194" s="94"/>
      <c r="C194" s="59"/>
      <c r="D194" s="27" t="s">
        <v>244</v>
      </c>
      <c r="E194" s="79"/>
      <c r="F194" s="79" t="s">
        <v>245</v>
      </c>
      <c r="G194" s="32">
        <f>G195+G196+G197</f>
        <v>5383.6</v>
      </c>
      <c r="H194" s="32">
        <f t="shared" ref="H194:AG194" si="96">H195+H196+H197</f>
        <v>0</v>
      </c>
      <c r="I194" s="32">
        <f t="shared" si="96"/>
        <v>0</v>
      </c>
      <c r="J194" s="32">
        <f t="shared" si="96"/>
        <v>0</v>
      </c>
      <c r="K194" s="32">
        <f t="shared" si="96"/>
        <v>0</v>
      </c>
      <c r="L194" s="32">
        <f t="shared" si="96"/>
        <v>0</v>
      </c>
      <c r="M194" s="32">
        <f t="shared" si="96"/>
        <v>0</v>
      </c>
      <c r="N194" s="32">
        <f t="shared" si="96"/>
        <v>0</v>
      </c>
      <c r="O194" s="32">
        <f t="shared" si="96"/>
        <v>0</v>
      </c>
      <c r="P194" s="32">
        <f t="shared" si="96"/>
        <v>0</v>
      </c>
      <c r="Q194" s="32">
        <f t="shared" si="96"/>
        <v>0</v>
      </c>
      <c r="R194" s="32">
        <f t="shared" si="96"/>
        <v>0</v>
      </c>
      <c r="S194" s="32">
        <f t="shared" si="96"/>
        <v>0</v>
      </c>
      <c r="T194" s="32">
        <f t="shared" si="96"/>
        <v>0</v>
      </c>
      <c r="U194" s="32">
        <f t="shared" si="96"/>
        <v>0</v>
      </c>
      <c r="V194" s="32">
        <f t="shared" si="96"/>
        <v>0</v>
      </c>
      <c r="W194" s="32">
        <f t="shared" si="96"/>
        <v>0</v>
      </c>
      <c r="X194" s="32">
        <f t="shared" si="96"/>
        <v>0</v>
      </c>
      <c r="Y194" s="32">
        <f t="shared" si="96"/>
        <v>0</v>
      </c>
      <c r="Z194" s="32">
        <f t="shared" si="96"/>
        <v>0</v>
      </c>
      <c r="AA194" s="32">
        <f t="shared" si="96"/>
        <v>0</v>
      </c>
      <c r="AB194" s="32">
        <f t="shared" si="96"/>
        <v>0</v>
      </c>
      <c r="AC194" s="32">
        <f t="shared" si="96"/>
        <v>0</v>
      </c>
      <c r="AD194" s="32">
        <f t="shared" si="96"/>
        <v>0</v>
      </c>
      <c r="AE194" s="32">
        <f t="shared" si="96"/>
        <v>0</v>
      </c>
      <c r="AF194" s="32">
        <f t="shared" si="96"/>
        <v>0</v>
      </c>
      <c r="AG194" s="32">
        <f t="shared" si="96"/>
        <v>5030.366</v>
      </c>
      <c r="AH194" s="32">
        <f>AH195+AH196+AH197</f>
        <v>5383.6</v>
      </c>
      <c r="AI194" s="128">
        <f t="shared" si="68"/>
        <v>0.93438702726799905</v>
      </c>
    </row>
    <row r="195" spans="2:35" ht="79.5" customHeight="1" x14ac:dyDescent="0.25">
      <c r="B195" s="94"/>
      <c r="C195" s="59"/>
      <c r="D195" s="27"/>
      <c r="E195" s="44" t="s">
        <v>246</v>
      </c>
      <c r="F195" s="42" t="s">
        <v>247</v>
      </c>
      <c r="G195" s="80">
        <f>3672.3+1.2+1154.1</f>
        <v>4827.6000000000004</v>
      </c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  <c r="AA195" s="80"/>
      <c r="AB195" s="80"/>
      <c r="AC195" s="80"/>
      <c r="AD195" s="80"/>
      <c r="AE195" s="80"/>
      <c r="AF195" s="80"/>
      <c r="AG195" s="80">
        <f>3530.21+0.966+1077.72</f>
        <v>4608.8959999999997</v>
      </c>
      <c r="AH195" s="80">
        <v>4827.6000000000004</v>
      </c>
      <c r="AI195" s="128">
        <f t="shared" si="68"/>
        <v>0.95469715800811983</v>
      </c>
    </row>
    <row r="196" spans="2:35" ht="30" x14ac:dyDescent="0.25">
      <c r="B196" s="94"/>
      <c r="C196" s="59"/>
      <c r="D196" s="27"/>
      <c r="E196" s="44" t="s">
        <v>70</v>
      </c>
      <c r="F196" s="42" t="s">
        <v>71</v>
      </c>
      <c r="G196" s="81">
        <f>199+354.6</f>
        <v>553.6</v>
      </c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  <c r="W196" s="81"/>
      <c r="X196" s="81"/>
      <c r="Y196" s="81"/>
      <c r="Z196" s="81"/>
      <c r="AA196" s="81"/>
      <c r="AB196" s="81"/>
      <c r="AC196" s="81"/>
      <c r="AD196" s="81"/>
      <c r="AE196" s="81"/>
      <c r="AF196" s="81"/>
      <c r="AG196" s="81">
        <f>145.66+273.48</f>
        <v>419.14</v>
      </c>
      <c r="AH196" s="81">
        <v>554.1</v>
      </c>
      <c r="AI196" s="128">
        <f t="shared" si="68"/>
        <v>0.7571170520231213</v>
      </c>
    </row>
    <row r="197" spans="2:35" ht="21.75" customHeight="1" x14ac:dyDescent="0.25">
      <c r="B197" s="94"/>
      <c r="C197" s="59"/>
      <c r="D197" s="27"/>
      <c r="E197" s="55">
        <v>800</v>
      </c>
      <c r="F197" s="43" t="s">
        <v>129</v>
      </c>
      <c r="G197" s="32">
        <v>2.4</v>
      </c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>
        <v>2.33</v>
      </c>
      <c r="AH197" s="32">
        <v>1.9</v>
      </c>
      <c r="AI197" s="128">
        <f t="shared" si="68"/>
        <v>0.97083333333333344</v>
      </c>
    </row>
    <row r="198" spans="2:35" ht="50.25" customHeight="1" x14ac:dyDescent="0.25">
      <c r="B198" s="94"/>
      <c r="C198" s="59"/>
      <c r="D198" s="27" t="s">
        <v>248</v>
      </c>
      <c r="E198" s="82"/>
      <c r="F198" s="75" t="s">
        <v>205</v>
      </c>
      <c r="G198" s="32">
        <f>G199</f>
        <v>221.06</v>
      </c>
      <c r="H198" s="32">
        <f t="shared" ref="H198:AG198" si="97">H199</f>
        <v>0</v>
      </c>
      <c r="I198" s="32">
        <f t="shared" si="97"/>
        <v>0</v>
      </c>
      <c r="J198" s="32">
        <f t="shared" si="97"/>
        <v>0</v>
      </c>
      <c r="K198" s="32">
        <f t="shared" si="97"/>
        <v>0</v>
      </c>
      <c r="L198" s="32">
        <f t="shared" si="97"/>
        <v>0</v>
      </c>
      <c r="M198" s="32">
        <f t="shared" si="97"/>
        <v>0</v>
      </c>
      <c r="N198" s="32">
        <f t="shared" si="97"/>
        <v>0</v>
      </c>
      <c r="O198" s="32">
        <f t="shared" si="97"/>
        <v>0</v>
      </c>
      <c r="P198" s="32">
        <f t="shared" si="97"/>
        <v>0</v>
      </c>
      <c r="Q198" s="32">
        <f t="shared" si="97"/>
        <v>0</v>
      </c>
      <c r="R198" s="32">
        <f t="shared" si="97"/>
        <v>0</v>
      </c>
      <c r="S198" s="32">
        <f t="shared" si="97"/>
        <v>0</v>
      </c>
      <c r="T198" s="32">
        <f t="shared" si="97"/>
        <v>0</v>
      </c>
      <c r="U198" s="32">
        <f t="shared" si="97"/>
        <v>0</v>
      </c>
      <c r="V198" s="32">
        <f t="shared" si="97"/>
        <v>0</v>
      </c>
      <c r="W198" s="32">
        <f t="shared" si="97"/>
        <v>0</v>
      </c>
      <c r="X198" s="32">
        <f t="shared" si="97"/>
        <v>0</v>
      </c>
      <c r="Y198" s="32">
        <f t="shared" si="97"/>
        <v>0</v>
      </c>
      <c r="Z198" s="32">
        <f t="shared" si="97"/>
        <v>0</v>
      </c>
      <c r="AA198" s="32">
        <f t="shared" si="97"/>
        <v>0</v>
      </c>
      <c r="AB198" s="32">
        <f t="shared" si="97"/>
        <v>0</v>
      </c>
      <c r="AC198" s="32">
        <f t="shared" si="97"/>
        <v>0</v>
      </c>
      <c r="AD198" s="32">
        <f t="shared" si="97"/>
        <v>0</v>
      </c>
      <c r="AE198" s="32">
        <f t="shared" si="97"/>
        <v>0</v>
      </c>
      <c r="AF198" s="32">
        <f t="shared" si="97"/>
        <v>0</v>
      </c>
      <c r="AG198" s="32">
        <f t="shared" si="97"/>
        <v>138.24</v>
      </c>
      <c r="AH198" s="32">
        <f>AH199</f>
        <v>221.06</v>
      </c>
      <c r="AI198" s="128">
        <f t="shared" si="68"/>
        <v>0.62535058355197692</v>
      </c>
    </row>
    <row r="199" spans="2:35" ht="49.15" customHeight="1" x14ac:dyDescent="0.25">
      <c r="B199" s="94"/>
      <c r="C199" s="55"/>
      <c r="D199" s="27" t="s">
        <v>249</v>
      </c>
      <c r="E199" s="56"/>
      <c r="F199" s="77" t="s">
        <v>207</v>
      </c>
      <c r="G199" s="32">
        <f>G200+G201</f>
        <v>221.06</v>
      </c>
      <c r="H199" s="32">
        <f t="shared" ref="H199:AG199" si="98">H200+H201</f>
        <v>0</v>
      </c>
      <c r="I199" s="32">
        <f t="shared" si="98"/>
        <v>0</v>
      </c>
      <c r="J199" s="32">
        <f t="shared" si="98"/>
        <v>0</v>
      </c>
      <c r="K199" s="32">
        <f t="shared" si="98"/>
        <v>0</v>
      </c>
      <c r="L199" s="32">
        <f t="shared" si="98"/>
        <v>0</v>
      </c>
      <c r="M199" s="32">
        <f t="shared" si="98"/>
        <v>0</v>
      </c>
      <c r="N199" s="32">
        <f t="shared" si="98"/>
        <v>0</v>
      </c>
      <c r="O199" s="32">
        <f t="shared" si="98"/>
        <v>0</v>
      </c>
      <c r="P199" s="32">
        <f t="shared" si="98"/>
        <v>0</v>
      </c>
      <c r="Q199" s="32">
        <f t="shared" si="98"/>
        <v>0</v>
      </c>
      <c r="R199" s="32">
        <f t="shared" si="98"/>
        <v>0</v>
      </c>
      <c r="S199" s="32">
        <f t="shared" si="98"/>
        <v>0</v>
      </c>
      <c r="T199" s="32">
        <f t="shared" si="98"/>
        <v>0</v>
      </c>
      <c r="U199" s="32">
        <f t="shared" si="98"/>
        <v>0</v>
      </c>
      <c r="V199" s="32">
        <f t="shared" si="98"/>
        <v>0</v>
      </c>
      <c r="W199" s="32">
        <f t="shared" si="98"/>
        <v>0</v>
      </c>
      <c r="X199" s="32">
        <f t="shared" si="98"/>
        <v>0</v>
      </c>
      <c r="Y199" s="32">
        <f t="shared" si="98"/>
        <v>0</v>
      </c>
      <c r="Z199" s="32">
        <f t="shared" si="98"/>
        <v>0</v>
      </c>
      <c r="AA199" s="32">
        <f t="shared" si="98"/>
        <v>0</v>
      </c>
      <c r="AB199" s="32">
        <f t="shared" si="98"/>
        <v>0</v>
      </c>
      <c r="AC199" s="32">
        <f t="shared" si="98"/>
        <v>0</v>
      </c>
      <c r="AD199" s="32">
        <f t="shared" si="98"/>
        <v>0</v>
      </c>
      <c r="AE199" s="32">
        <f t="shared" si="98"/>
        <v>0</v>
      </c>
      <c r="AF199" s="32">
        <f t="shared" si="98"/>
        <v>0</v>
      </c>
      <c r="AG199" s="32">
        <f t="shared" si="98"/>
        <v>138.24</v>
      </c>
      <c r="AH199" s="32">
        <f>AH200+AH201</f>
        <v>221.06</v>
      </c>
      <c r="AI199" s="128">
        <f t="shared" si="68"/>
        <v>0.62535058355197692</v>
      </c>
    </row>
    <row r="200" spans="2:35" ht="79.5" customHeight="1" x14ac:dyDescent="0.25">
      <c r="B200" s="94"/>
      <c r="C200" s="55"/>
      <c r="D200" s="84"/>
      <c r="E200" s="44" t="s">
        <v>246</v>
      </c>
      <c r="F200" s="42" t="s">
        <v>247</v>
      </c>
      <c r="G200" s="32">
        <f>118.17+35.23</f>
        <v>153.4</v>
      </c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>
        <f>78.45+21.58</f>
        <v>100.03</v>
      </c>
      <c r="AH200" s="32">
        <v>153.4</v>
      </c>
      <c r="AI200" s="128">
        <f t="shared" si="68"/>
        <v>0.65208604954367666</v>
      </c>
    </row>
    <row r="201" spans="2:35" ht="33.75" customHeight="1" x14ac:dyDescent="0.25">
      <c r="B201" s="94"/>
      <c r="C201" s="55"/>
      <c r="D201" s="84"/>
      <c r="E201" s="44" t="s">
        <v>70</v>
      </c>
      <c r="F201" s="42" t="s">
        <v>71</v>
      </c>
      <c r="G201" s="32">
        <f>45.16+22.5</f>
        <v>67.66</v>
      </c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>
        <f>27.22+10.99</f>
        <v>38.21</v>
      </c>
      <c r="AH201" s="32">
        <v>67.66</v>
      </c>
      <c r="AI201" s="128">
        <f t="shared" si="68"/>
        <v>0.56473544191545966</v>
      </c>
    </row>
    <row r="202" spans="2:35" ht="33.75" customHeight="1" x14ac:dyDescent="0.25">
      <c r="B202" s="94"/>
      <c r="C202" s="55"/>
      <c r="D202" s="27" t="s">
        <v>512</v>
      </c>
      <c r="E202" s="82"/>
      <c r="F202" s="75" t="s">
        <v>513</v>
      </c>
      <c r="G202" s="32">
        <f>G203</f>
        <v>108</v>
      </c>
      <c r="H202" s="32">
        <f t="shared" ref="H202:AG203" si="99">H203</f>
        <v>0</v>
      </c>
      <c r="I202" s="32">
        <f t="shared" si="99"/>
        <v>0</v>
      </c>
      <c r="J202" s="32">
        <f t="shared" si="99"/>
        <v>0</v>
      </c>
      <c r="K202" s="32">
        <f t="shared" si="99"/>
        <v>0</v>
      </c>
      <c r="L202" s="32">
        <f t="shared" si="99"/>
        <v>0</v>
      </c>
      <c r="M202" s="32">
        <f t="shared" si="99"/>
        <v>0</v>
      </c>
      <c r="N202" s="32">
        <f t="shared" si="99"/>
        <v>0</v>
      </c>
      <c r="O202" s="32">
        <f t="shared" si="99"/>
        <v>0</v>
      </c>
      <c r="P202" s="32">
        <f t="shared" si="99"/>
        <v>0</v>
      </c>
      <c r="Q202" s="32">
        <f t="shared" si="99"/>
        <v>0</v>
      </c>
      <c r="R202" s="32">
        <f t="shared" si="99"/>
        <v>0</v>
      </c>
      <c r="S202" s="32">
        <f t="shared" si="99"/>
        <v>0</v>
      </c>
      <c r="T202" s="32">
        <f t="shared" si="99"/>
        <v>0</v>
      </c>
      <c r="U202" s="32">
        <f t="shared" si="99"/>
        <v>0</v>
      </c>
      <c r="V202" s="32">
        <f t="shared" si="99"/>
        <v>0</v>
      </c>
      <c r="W202" s="32">
        <f t="shared" si="99"/>
        <v>0</v>
      </c>
      <c r="X202" s="32">
        <f t="shared" si="99"/>
        <v>0</v>
      </c>
      <c r="Y202" s="32">
        <f t="shared" si="99"/>
        <v>0</v>
      </c>
      <c r="Z202" s="32">
        <f t="shared" si="99"/>
        <v>0</v>
      </c>
      <c r="AA202" s="32">
        <f t="shared" si="99"/>
        <v>0</v>
      </c>
      <c r="AB202" s="32">
        <f t="shared" si="99"/>
        <v>0</v>
      </c>
      <c r="AC202" s="32">
        <f t="shared" si="99"/>
        <v>0</v>
      </c>
      <c r="AD202" s="32">
        <f t="shared" si="99"/>
        <v>0</v>
      </c>
      <c r="AE202" s="32">
        <f t="shared" si="99"/>
        <v>0</v>
      </c>
      <c r="AF202" s="32">
        <f t="shared" si="99"/>
        <v>0</v>
      </c>
      <c r="AG202" s="32">
        <f t="shared" si="99"/>
        <v>108</v>
      </c>
      <c r="AH202" s="32">
        <f>AH203</f>
        <v>135</v>
      </c>
      <c r="AI202" s="128">
        <f t="shared" si="68"/>
        <v>1</v>
      </c>
    </row>
    <row r="203" spans="2:35" ht="42" customHeight="1" x14ac:dyDescent="0.25">
      <c r="B203" s="94"/>
      <c r="C203" s="55"/>
      <c r="D203" s="27" t="s">
        <v>519</v>
      </c>
      <c r="E203" s="37"/>
      <c r="F203" s="39" t="s">
        <v>514</v>
      </c>
      <c r="G203" s="32">
        <f>G204</f>
        <v>108</v>
      </c>
      <c r="H203" s="32">
        <f t="shared" si="99"/>
        <v>0</v>
      </c>
      <c r="I203" s="32">
        <f t="shared" si="99"/>
        <v>0</v>
      </c>
      <c r="J203" s="32">
        <f t="shared" si="99"/>
        <v>0</v>
      </c>
      <c r="K203" s="32">
        <f t="shared" si="99"/>
        <v>0</v>
      </c>
      <c r="L203" s="32">
        <f t="shared" si="99"/>
        <v>0</v>
      </c>
      <c r="M203" s="32">
        <f t="shared" si="99"/>
        <v>0</v>
      </c>
      <c r="N203" s="32">
        <f t="shared" si="99"/>
        <v>0</v>
      </c>
      <c r="O203" s="32">
        <f t="shared" si="99"/>
        <v>0</v>
      </c>
      <c r="P203" s="32">
        <f t="shared" si="99"/>
        <v>0</v>
      </c>
      <c r="Q203" s="32">
        <f t="shared" si="99"/>
        <v>0</v>
      </c>
      <c r="R203" s="32">
        <f t="shared" si="99"/>
        <v>0</v>
      </c>
      <c r="S203" s="32">
        <f t="shared" si="99"/>
        <v>0</v>
      </c>
      <c r="T203" s="32">
        <f t="shared" si="99"/>
        <v>0</v>
      </c>
      <c r="U203" s="32">
        <f t="shared" si="99"/>
        <v>0</v>
      </c>
      <c r="V203" s="32">
        <f t="shared" si="99"/>
        <v>0</v>
      </c>
      <c r="W203" s="32">
        <f t="shared" si="99"/>
        <v>0</v>
      </c>
      <c r="X203" s="32">
        <f t="shared" si="99"/>
        <v>0</v>
      </c>
      <c r="Y203" s="32">
        <f t="shared" si="99"/>
        <v>0</v>
      </c>
      <c r="Z203" s="32">
        <f t="shared" si="99"/>
        <v>0</v>
      </c>
      <c r="AA203" s="32">
        <f t="shared" si="99"/>
        <v>0</v>
      </c>
      <c r="AB203" s="32">
        <f t="shared" si="99"/>
        <v>0</v>
      </c>
      <c r="AC203" s="32">
        <f t="shared" si="99"/>
        <v>0</v>
      </c>
      <c r="AD203" s="32">
        <f t="shared" si="99"/>
        <v>0</v>
      </c>
      <c r="AE203" s="32">
        <f t="shared" si="99"/>
        <v>0</v>
      </c>
      <c r="AF203" s="32">
        <f t="shared" si="99"/>
        <v>0</v>
      </c>
      <c r="AG203" s="32">
        <f t="shared" si="99"/>
        <v>108</v>
      </c>
      <c r="AH203" s="32">
        <f>AH204</f>
        <v>135</v>
      </c>
      <c r="AI203" s="128">
        <f t="shared" si="68"/>
        <v>1</v>
      </c>
    </row>
    <row r="204" spans="2:35" ht="53.25" customHeight="1" x14ac:dyDescent="0.25">
      <c r="B204" s="94"/>
      <c r="C204" s="55"/>
      <c r="D204" s="56"/>
      <c r="E204" s="37" t="s">
        <v>13</v>
      </c>
      <c r="F204" s="48" t="s">
        <v>14</v>
      </c>
      <c r="G204" s="32">
        <v>108</v>
      </c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>
        <v>108</v>
      </c>
      <c r="AH204" s="32">
        <v>135</v>
      </c>
      <c r="AI204" s="128">
        <f t="shared" ref="AI204:AI267" si="100">AG204/G204</f>
        <v>1</v>
      </c>
    </row>
    <row r="205" spans="2:35" ht="18" customHeight="1" x14ac:dyDescent="0.25">
      <c r="B205" s="94"/>
      <c r="C205" s="59"/>
      <c r="D205" s="44" t="s">
        <v>360</v>
      </c>
      <c r="E205" s="44"/>
      <c r="F205" s="78" t="s">
        <v>361</v>
      </c>
      <c r="G205" s="32">
        <f>G206</f>
        <v>12.86</v>
      </c>
      <c r="H205" s="32">
        <f t="shared" ref="H205:AG207" si="101">H206</f>
        <v>0</v>
      </c>
      <c r="I205" s="32">
        <f t="shared" si="101"/>
        <v>0</v>
      </c>
      <c r="J205" s="32">
        <f t="shared" si="101"/>
        <v>0</v>
      </c>
      <c r="K205" s="32">
        <f t="shared" si="101"/>
        <v>0</v>
      </c>
      <c r="L205" s="32">
        <f t="shared" si="101"/>
        <v>0</v>
      </c>
      <c r="M205" s="32">
        <f t="shared" si="101"/>
        <v>0</v>
      </c>
      <c r="N205" s="32">
        <f t="shared" si="101"/>
        <v>0</v>
      </c>
      <c r="O205" s="32">
        <f t="shared" si="101"/>
        <v>0</v>
      </c>
      <c r="P205" s="32">
        <f t="shared" si="101"/>
        <v>0</v>
      </c>
      <c r="Q205" s="32">
        <f t="shared" si="101"/>
        <v>0</v>
      </c>
      <c r="R205" s="32">
        <f t="shared" si="101"/>
        <v>0</v>
      </c>
      <c r="S205" s="32">
        <f t="shared" si="101"/>
        <v>0</v>
      </c>
      <c r="T205" s="32">
        <f t="shared" si="101"/>
        <v>0</v>
      </c>
      <c r="U205" s="32">
        <f t="shared" si="101"/>
        <v>0</v>
      </c>
      <c r="V205" s="32">
        <f t="shared" si="101"/>
        <v>0</v>
      </c>
      <c r="W205" s="32">
        <f t="shared" si="101"/>
        <v>0</v>
      </c>
      <c r="X205" s="32">
        <f t="shared" si="101"/>
        <v>0</v>
      </c>
      <c r="Y205" s="32">
        <f t="shared" si="101"/>
        <v>0</v>
      </c>
      <c r="Z205" s="32">
        <f t="shared" si="101"/>
        <v>0</v>
      </c>
      <c r="AA205" s="32">
        <f t="shared" si="101"/>
        <v>0</v>
      </c>
      <c r="AB205" s="32">
        <f t="shared" si="101"/>
        <v>0</v>
      </c>
      <c r="AC205" s="32">
        <f t="shared" si="101"/>
        <v>0</v>
      </c>
      <c r="AD205" s="32">
        <f t="shared" si="101"/>
        <v>0</v>
      </c>
      <c r="AE205" s="32">
        <f t="shared" si="101"/>
        <v>0</v>
      </c>
      <c r="AF205" s="32">
        <f t="shared" si="101"/>
        <v>0</v>
      </c>
      <c r="AG205" s="32">
        <f t="shared" si="101"/>
        <v>5.69</v>
      </c>
      <c r="AH205" s="32">
        <f>AH206</f>
        <v>139</v>
      </c>
      <c r="AI205" s="128">
        <f t="shared" si="100"/>
        <v>0.4424572317262831</v>
      </c>
    </row>
    <row r="206" spans="2:35" ht="39.6" customHeight="1" x14ac:dyDescent="0.25">
      <c r="B206" s="94"/>
      <c r="C206" s="59"/>
      <c r="D206" s="27" t="s">
        <v>395</v>
      </c>
      <c r="E206" s="51"/>
      <c r="F206" s="28" t="s">
        <v>396</v>
      </c>
      <c r="G206" s="32">
        <f>G207</f>
        <v>12.86</v>
      </c>
      <c r="H206" s="32">
        <f t="shared" si="101"/>
        <v>0</v>
      </c>
      <c r="I206" s="32">
        <f t="shared" si="101"/>
        <v>0</v>
      </c>
      <c r="J206" s="32">
        <f t="shared" si="101"/>
        <v>0</v>
      </c>
      <c r="K206" s="32">
        <f t="shared" si="101"/>
        <v>0</v>
      </c>
      <c r="L206" s="32">
        <f t="shared" si="101"/>
        <v>0</v>
      </c>
      <c r="M206" s="32">
        <f t="shared" si="101"/>
        <v>0</v>
      </c>
      <c r="N206" s="32">
        <f t="shared" si="101"/>
        <v>0</v>
      </c>
      <c r="O206" s="32">
        <f t="shared" si="101"/>
        <v>0</v>
      </c>
      <c r="P206" s="32">
        <f t="shared" si="101"/>
        <v>0</v>
      </c>
      <c r="Q206" s="32">
        <f t="shared" si="101"/>
        <v>0</v>
      </c>
      <c r="R206" s="32">
        <f t="shared" si="101"/>
        <v>0</v>
      </c>
      <c r="S206" s="32">
        <f t="shared" si="101"/>
        <v>0</v>
      </c>
      <c r="T206" s="32">
        <f t="shared" si="101"/>
        <v>0</v>
      </c>
      <c r="U206" s="32">
        <f t="shared" si="101"/>
        <v>0</v>
      </c>
      <c r="V206" s="32">
        <f t="shared" si="101"/>
        <v>0</v>
      </c>
      <c r="W206" s="32">
        <f t="shared" si="101"/>
        <v>0</v>
      </c>
      <c r="X206" s="32">
        <f t="shared" si="101"/>
        <v>0</v>
      </c>
      <c r="Y206" s="32">
        <f t="shared" si="101"/>
        <v>0</v>
      </c>
      <c r="Z206" s="32">
        <f t="shared" si="101"/>
        <v>0</v>
      </c>
      <c r="AA206" s="32">
        <f t="shared" si="101"/>
        <v>0</v>
      </c>
      <c r="AB206" s="32">
        <f t="shared" si="101"/>
        <v>0</v>
      </c>
      <c r="AC206" s="32">
        <f t="shared" si="101"/>
        <v>0</v>
      </c>
      <c r="AD206" s="32">
        <f t="shared" si="101"/>
        <v>0</v>
      </c>
      <c r="AE206" s="32">
        <f t="shared" si="101"/>
        <v>0</v>
      </c>
      <c r="AF206" s="32">
        <f t="shared" si="101"/>
        <v>0</v>
      </c>
      <c r="AG206" s="32">
        <f t="shared" si="101"/>
        <v>5.69</v>
      </c>
      <c r="AH206" s="32">
        <f>AH207</f>
        <v>139</v>
      </c>
      <c r="AI206" s="128">
        <f t="shared" si="100"/>
        <v>0.4424572317262831</v>
      </c>
    </row>
    <row r="207" spans="2:35" ht="31.9" customHeight="1" x14ac:dyDescent="0.25">
      <c r="B207" s="94"/>
      <c r="C207" s="59"/>
      <c r="D207" s="27" t="s">
        <v>401</v>
      </c>
      <c r="E207" s="55"/>
      <c r="F207" s="89" t="s">
        <v>402</v>
      </c>
      <c r="G207" s="32">
        <f>G208</f>
        <v>12.86</v>
      </c>
      <c r="H207" s="32">
        <f t="shared" si="101"/>
        <v>0</v>
      </c>
      <c r="I207" s="32">
        <f t="shared" si="101"/>
        <v>0</v>
      </c>
      <c r="J207" s="32">
        <f t="shared" si="101"/>
        <v>0</v>
      </c>
      <c r="K207" s="32">
        <f t="shared" si="101"/>
        <v>0</v>
      </c>
      <c r="L207" s="32">
        <f t="shared" si="101"/>
        <v>0</v>
      </c>
      <c r="M207" s="32">
        <f t="shared" si="101"/>
        <v>0</v>
      </c>
      <c r="N207" s="32">
        <f t="shared" si="101"/>
        <v>0</v>
      </c>
      <c r="O207" s="32">
        <f t="shared" si="101"/>
        <v>0</v>
      </c>
      <c r="P207" s="32">
        <f t="shared" si="101"/>
        <v>0</v>
      </c>
      <c r="Q207" s="32">
        <f t="shared" si="101"/>
        <v>0</v>
      </c>
      <c r="R207" s="32">
        <f t="shared" si="101"/>
        <v>0</v>
      </c>
      <c r="S207" s="32">
        <f t="shared" si="101"/>
        <v>0</v>
      </c>
      <c r="T207" s="32">
        <f t="shared" si="101"/>
        <v>0</v>
      </c>
      <c r="U207" s="32">
        <f t="shared" si="101"/>
        <v>0</v>
      </c>
      <c r="V207" s="32">
        <f t="shared" si="101"/>
        <v>0</v>
      </c>
      <c r="W207" s="32">
        <f t="shared" si="101"/>
        <v>0</v>
      </c>
      <c r="X207" s="32">
        <f t="shared" si="101"/>
        <v>0</v>
      </c>
      <c r="Y207" s="32">
        <f t="shared" si="101"/>
        <v>0</v>
      </c>
      <c r="Z207" s="32">
        <f t="shared" si="101"/>
        <v>0</v>
      </c>
      <c r="AA207" s="32">
        <f t="shared" si="101"/>
        <v>0</v>
      </c>
      <c r="AB207" s="32">
        <f t="shared" si="101"/>
        <v>0</v>
      </c>
      <c r="AC207" s="32">
        <f t="shared" si="101"/>
        <v>0</v>
      </c>
      <c r="AD207" s="32">
        <f t="shared" si="101"/>
        <v>0</v>
      </c>
      <c r="AE207" s="32">
        <f t="shared" si="101"/>
        <v>0</v>
      </c>
      <c r="AF207" s="32">
        <f t="shared" si="101"/>
        <v>0</v>
      </c>
      <c r="AG207" s="32">
        <f t="shared" si="101"/>
        <v>5.69</v>
      </c>
      <c r="AH207" s="32">
        <f>AH208</f>
        <v>139</v>
      </c>
      <c r="AI207" s="128">
        <f t="shared" si="100"/>
        <v>0.4424572317262831</v>
      </c>
    </row>
    <row r="208" spans="2:35" ht="37.5" customHeight="1" x14ac:dyDescent="0.25">
      <c r="B208" s="94"/>
      <c r="C208" s="59"/>
      <c r="D208" s="7"/>
      <c r="E208" s="44" t="s">
        <v>70</v>
      </c>
      <c r="F208" s="42" t="s">
        <v>71</v>
      </c>
      <c r="G208" s="32">
        <v>12.86</v>
      </c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>
        <v>5.69</v>
      </c>
      <c r="AH208" s="32">
        <v>139</v>
      </c>
      <c r="AI208" s="128">
        <f t="shared" si="100"/>
        <v>0.4424572317262831</v>
      </c>
    </row>
    <row r="209" spans="2:36" ht="19.5" customHeight="1" x14ac:dyDescent="0.25">
      <c r="B209" s="94"/>
      <c r="C209" s="59" t="s">
        <v>446</v>
      </c>
      <c r="D209" s="51"/>
      <c r="E209" s="59"/>
      <c r="F209" s="46" t="s">
        <v>447</v>
      </c>
      <c r="G209" s="8">
        <f>G210</f>
        <v>16087.8</v>
      </c>
      <c r="H209" s="8">
        <f t="shared" ref="H209:AG210" si="102">H210</f>
        <v>0</v>
      </c>
      <c r="I209" s="8">
        <f t="shared" si="102"/>
        <v>0</v>
      </c>
      <c r="J209" s="8">
        <f t="shared" si="102"/>
        <v>0</v>
      </c>
      <c r="K209" s="8">
        <f t="shared" si="102"/>
        <v>0</v>
      </c>
      <c r="L209" s="8">
        <f t="shared" si="102"/>
        <v>0</v>
      </c>
      <c r="M209" s="8">
        <f t="shared" si="102"/>
        <v>0</v>
      </c>
      <c r="N209" s="8">
        <f t="shared" si="102"/>
        <v>0</v>
      </c>
      <c r="O209" s="8">
        <f t="shared" si="102"/>
        <v>0</v>
      </c>
      <c r="P209" s="8">
        <f t="shared" si="102"/>
        <v>0</v>
      </c>
      <c r="Q209" s="8">
        <f t="shared" si="102"/>
        <v>0</v>
      </c>
      <c r="R209" s="8">
        <f t="shared" si="102"/>
        <v>0</v>
      </c>
      <c r="S209" s="8">
        <f t="shared" si="102"/>
        <v>0</v>
      </c>
      <c r="T209" s="8">
        <f t="shared" si="102"/>
        <v>0</v>
      </c>
      <c r="U209" s="8">
        <f t="shared" si="102"/>
        <v>0</v>
      </c>
      <c r="V209" s="8">
        <f t="shared" si="102"/>
        <v>0</v>
      </c>
      <c r="W209" s="8">
        <f t="shared" si="102"/>
        <v>0</v>
      </c>
      <c r="X209" s="8">
        <f t="shared" si="102"/>
        <v>0</v>
      </c>
      <c r="Y209" s="8">
        <f t="shared" si="102"/>
        <v>0</v>
      </c>
      <c r="Z209" s="8">
        <f t="shared" si="102"/>
        <v>0</v>
      </c>
      <c r="AA209" s="8">
        <f t="shared" si="102"/>
        <v>0</v>
      </c>
      <c r="AB209" s="8">
        <f t="shared" si="102"/>
        <v>0</v>
      </c>
      <c r="AC209" s="8">
        <f t="shared" si="102"/>
        <v>0</v>
      </c>
      <c r="AD209" s="8">
        <f t="shared" si="102"/>
        <v>0</v>
      </c>
      <c r="AE209" s="8">
        <f t="shared" si="102"/>
        <v>0</v>
      </c>
      <c r="AF209" s="8">
        <f t="shared" si="102"/>
        <v>0</v>
      </c>
      <c r="AG209" s="8">
        <f t="shared" si="102"/>
        <v>16052.46</v>
      </c>
      <c r="AH209" s="8">
        <f>AH210</f>
        <v>16276.8</v>
      </c>
      <c r="AI209" s="128">
        <f t="shared" si="100"/>
        <v>0.99780330436728448</v>
      </c>
    </row>
    <row r="210" spans="2:36" ht="19.5" customHeight="1" x14ac:dyDescent="0.25">
      <c r="B210" s="94"/>
      <c r="C210" s="59" t="s">
        <v>448</v>
      </c>
      <c r="D210" s="51"/>
      <c r="E210" s="59"/>
      <c r="F210" s="46" t="s">
        <v>449</v>
      </c>
      <c r="G210" s="8">
        <f>G211</f>
        <v>16087.8</v>
      </c>
      <c r="H210" s="8">
        <f t="shared" si="102"/>
        <v>0</v>
      </c>
      <c r="I210" s="8">
        <f t="shared" si="102"/>
        <v>0</v>
      </c>
      <c r="J210" s="8">
        <f t="shared" si="102"/>
        <v>0</v>
      </c>
      <c r="K210" s="8">
        <f t="shared" si="102"/>
        <v>0</v>
      </c>
      <c r="L210" s="8">
        <f t="shared" si="102"/>
        <v>0</v>
      </c>
      <c r="M210" s="8">
        <f t="shared" si="102"/>
        <v>0</v>
      </c>
      <c r="N210" s="8">
        <f t="shared" si="102"/>
        <v>0</v>
      </c>
      <c r="O210" s="8">
        <f t="shared" si="102"/>
        <v>0</v>
      </c>
      <c r="P210" s="8">
        <f t="shared" si="102"/>
        <v>0</v>
      </c>
      <c r="Q210" s="8">
        <f t="shared" si="102"/>
        <v>0</v>
      </c>
      <c r="R210" s="8">
        <f t="shared" si="102"/>
        <v>0</v>
      </c>
      <c r="S210" s="8">
        <f t="shared" si="102"/>
        <v>0</v>
      </c>
      <c r="T210" s="8">
        <f t="shared" si="102"/>
        <v>0</v>
      </c>
      <c r="U210" s="8">
        <f t="shared" si="102"/>
        <v>0</v>
      </c>
      <c r="V210" s="8">
        <f t="shared" si="102"/>
        <v>0</v>
      </c>
      <c r="W210" s="8">
        <f t="shared" si="102"/>
        <v>0</v>
      </c>
      <c r="X210" s="8">
        <f t="shared" si="102"/>
        <v>0</v>
      </c>
      <c r="Y210" s="8">
        <f t="shared" si="102"/>
        <v>0</v>
      </c>
      <c r="Z210" s="8">
        <f t="shared" si="102"/>
        <v>0</v>
      </c>
      <c r="AA210" s="8">
        <f t="shared" si="102"/>
        <v>0</v>
      </c>
      <c r="AB210" s="8">
        <f t="shared" si="102"/>
        <v>0</v>
      </c>
      <c r="AC210" s="8">
        <f t="shared" si="102"/>
        <v>0</v>
      </c>
      <c r="AD210" s="8">
        <f t="shared" si="102"/>
        <v>0</v>
      </c>
      <c r="AE210" s="8">
        <f t="shared" si="102"/>
        <v>0</v>
      </c>
      <c r="AF210" s="8">
        <f t="shared" si="102"/>
        <v>0</v>
      </c>
      <c r="AG210" s="8">
        <f t="shared" si="102"/>
        <v>16052.46</v>
      </c>
      <c r="AH210" s="8">
        <f>AH211</f>
        <v>16276.8</v>
      </c>
      <c r="AI210" s="128">
        <f t="shared" si="100"/>
        <v>0.99780330436728448</v>
      </c>
    </row>
    <row r="211" spans="2:36" ht="31.15" customHeight="1" x14ac:dyDescent="0.25">
      <c r="B211" s="94"/>
      <c r="C211" s="59"/>
      <c r="D211" s="27" t="s">
        <v>5</v>
      </c>
      <c r="E211" s="33"/>
      <c r="F211" s="34" t="s">
        <v>6</v>
      </c>
      <c r="G211" s="8">
        <f>G212+G221</f>
        <v>16087.8</v>
      </c>
      <c r="H211" s="8">
        <f t="shared" ref="H211:AG211" si="103">H212+H221</f>
        <v>0</v>
      </c>
      <c r="I211" s="8">
        <f t="shared" si="103"/>
        <v>0</v>
      </c>
      <c r="J211" s="8">
        <f t="shared" si="103"/>
        <v>0</v>
      </c>
      <c r="K211" s="8">
        <f t="shared" si="103"/>
        <v>0</v>
      </c>
      <c r="L211" s="8">
        <f t="shared" si="103"/>
        <v>0</v>
      </c>
      <c r="M211" s="8">
        <f t="shared" si="103"/>
        <v>0</v>
      </c>
      <c r="N211" s="8">
        <f t="shared" si="103"/>
        <v>0</v>
      </c>
      <c r="O211" s="8">
        <f t="shared" si="103"/>
        <v>0</v>
      </c>
      <c r="P211" s="8">
        <f t="shared" si="103"/>
        <v>0</v>
      </c>
      <c r="Q211" s="8">
        <f t="shared" si="103"/>
        <v>0</v>
      </c>
      <c r="R211" s="8">
        <f t="shared" si="103"/>
        <v>0</v>
      </c>
      <c r="S211" s="8">
        <f t="shared" si="103"/>
        <v>0</v>
      </c>
      <c r="T211" s="8">
        <f t="shared" si="103"/>
        <v>0</v>
      </c>
      <c r="U211" s="8">
        <f t="shared" si="103"/>
        <v>0</v>
      </c>
      <c r="V211" s="8">
        <f t="shared" si="103"/>
        <v>0</v>
      </c>
      <c r="W211" s="8">
        <f t="shared" si="103"/>
        <v>0</v>
      </c>
      <c r="X211" s="8">
        <f t="shared" si="103"/>
        <v>0</v>
      </c>
      <c r="Y211" s="8">
        <f t="shared" si="103"/>
        <v>0</v>
      </c>
      <c r="Z211" s="8">
        <f t="shared" si="103"/>
        <v>0</v>
      </c>
      <c r="AA211" s="8">
        <f t="shared" si="103"/>
        <v>0</v>
      </c>
      <c r="AB211" s="8">
        <f t="shared" si="103"/>
        <v>0</v>
      </c>
      <c r="AC211" s="8">
        <f t="shared" si="103"/>
        <v>0</v>
      </c>
      <c r="AD211" s="8">
        <f t="shared" si="103"/>
        <v>0</v>
      </c>
      <c r="AE211" s="8">
        <f t="shared" si="103"/>
        <v>0</v>
      </c>
      <c r="AF211" s="8">
        <f t="shared" si="103"/>
        <v>0</v>
      </c>
      <c r="AG211" s="8">
        <f t="shared" si="103"/>
        <v>16052.46</v>
      </c>
      <c r="AH211" s="8">
        <f>AH212+AH221</f>
        <v>16276.8</v>
      </c>
      <c r="AI211" s="128">
        <f t="shared" si="100"/>
        <v>0.99780330436728448</v>
      </c>
      <c r="AJ211" s="19"/>
    </row>
    <row r="212" spans="2:36" ht="17.45" customHeight="1" x14ac:dyDescent="0.25">
      <c r="B212" s="94"/>
      <c r="C212" s="59"/>
      <c r="D212" s="27" t="s">
        <v>7</v>
      </c>
      <c r="E212" s="33"/>
      <c r="F212" s="34" t="s">
        <v>8</v>
      </c>
      <c r="G212" s="8">
        <f>G213+G216</f>
        <v>15182.8</v>
      </c>
      <c r="H212" s="8">
        <f t="shared" ref="H212:AG212" si="104">H213+H216</f>
        <v>0</v>
      </c>
      <c r="I212" s="8">
        <f t="shared" si="104"/>
        <v>0</v>
      </c>
      <c r="J212" s="8">
        <f t="shared" si="104"/>
        <v>0</v>
      </c>
      <c r="K212" s="8">
        <f t="shared" si="104"/>
        <v>0</v>
      </c>
      <c r="L212" s="8">
        <f t="shared" si="104"/>
        <v>0</v>
      </c>
      <c r="M212" s="8">
        <f t="shared" si="104"/>
        <v>0</v>
      </c>
      <c r="N212" s="8">
        <f t="shared" si="104"/>
        <v>0</v>
      </c>
      <c r="O212" s="8">
        <f t="shared" si="104"/>
        <v>0</v>
      </c>
      <c r="P212" s="8">
        <f t="shared" si="104"/>
        <v>0</v>
      </c>
      <c r="Q212" s="8">
        <f t="shared" si="104"/>
        <v>0</v>
      </c>
      <c r="R212" s="8">
        <f t="shared" si="104"/>
        <v>0</v>
      </c>
      <c r="S212" s="8">
        <f t="shared" si="104"/>
        <v>0</v>
      </c>
      <c r="T212" s="8">
        <f t="shared" si="104"/>
        <v>0</v>
      </c>
      <c r="U212" s="8">
        <f t="shared" si="104"/>
        <v>0</v>
      </c>
      <c r="V212" s="8">
        <f t="shared" si="104"/>
        <v>0</v>
      </c>
      <c r="W212" s="8">
        <f t="shared" si="104"/>
        <v>0</v>
      </c>
      <c r="X212" s="8">
        <f t="shared" si="104"/>
        <v>0</v>
      </c>
      <c r="Y212" s="8">
        <f t="shared" si="104"/>
        <v>0</v>
      </c>
      <c r="Z212" s="8">
        <f t="shared" si="104"/>
        <v>0</v>
      </c>
      <c r="AA212" s="8">
        <f t="shared" si="104"/>
        <v>0</v>
      </c>
      <c r="AB212" s="8">
        <f t="shared" si="104"/>
        <v>0</v>
      </c>
      <c r="AC212" s="8">
        <f t="shared" si="104"/>
        <v>0</v>
      </c>
      <c r="AD212" s="8">
        <f t="shared" si="104"/>
        <v>0</v>
      </c>
      <c r="AE212" s="8">
        <f t="shared" si="104"/>
        <v>0</v>
      </c>
      <c r="AF212" s="8">
        <f t="shared" si="104"/>
        <v>0</v>
      </c>
      <c r="AG212" s="8">
        <f t="shared" si="104"/>
        <v>15172.83</v>
      </c>
      <c r="AH212" s="8">
        <f>AH213+AH216</f>
        <v>15263.8</v>
      </c>
      <c r="AI212" s="128">
        <f t="shared" si="100"/>
        <v>0.99934333588007485</v>
      </c>
    </row>
    <row r="213" spans="2:36" ht="55.5" customHeight="1" x14ac:dyDescent="0.25">
      <c r="B213" s="94"/>
      <c r="C213" s="59"/>
      <c r="D213" s="27" t="s">
        <v>9</v>
      </c>
      <c r="E213" s="35"/>
      <c r="F213" s="35" t="s">
        <v>10</v>
      </c>
      <c r="G213" s="8">
        <f>G214</f>
        <v>15142.8</v>
      </c>
      <c r="H213" s="8">
        <f t="shared" ref="H213:AG214" si="105">H214</f>
        <v>0</v>
      </c>
      <c r="I213" s="8">
        <f t="shared" si="105"/>
        <v>0</v>
      </c>
      <c r="J213" s="8">
        <f t="shared" si="105"/>
        <v>0</v>
      </c>
      <c r="K213" s="8">
        <f t="shared" si="105"/>
        <v>0</v>
      </c>
      <c r="L213" s="8">
        <f t="shared" si="105"/>
        <v>0</v>
      </c>
      <c r="M213" s="8">
        <f t="shared" si="105"/>
        <v>0</v>
      </c>
      <c r="N213" s="8">
        <f t="shared" si="105"/>
        <v>0</v>
      </c>
      <c r="O213" s="8">
        <f t="shared" si="105"/>
        <v>0</v>
      </c>
      <c r="P213" s="8">
        <f t="shared" si="105"/>
        <v>0</v>
      </c>
      <c r="Q213" s="8">
        <f t="shared" si="105"/>
        <v>0</v>
      </c>
      <c r="R213" s="8">
        <f t="shared" si="105"/>
        <v>0</v>
      </c>
      <c r="S213" s="8">
        <f t="shared" si="105"/>
        <v>0</v>
      </c>
      <c r="T213" s="8">
        <f t="shared" si="105"/>
        <v>0</v>
      </c>
      <c r="U213" s="8">
        <f t="shared" si="105"/>
        <v>0</v>
      </c>
      <c r="V213" s="8">
        <f t="shared" si="105"/>
        <v>0</v>
      </c>
      <c r="W213" s="8">
        <f t="shared" si="105"/>
        <v>0</v>
      </c>
      <c r="X213" s="8">
        <f t="shared" si="105"/>
        <v>0</v>
      </c>
      <c r="Y213" s="8">
        <f t="shared" si="105"/>
        <v>0</v>
      </c>
      <c r="Z213" s="8">
        <f t="shared" si="105"/>
        <v>0</v>
      </c>
      <c r="AA213" s="8">
        <f t="shared" si="105"/>
        <v>0</v>
      </c>
      <c r="AB213" s="8">
        <f t="shared" si="105"/>
        <v>0</v>
      </c>
      <c r="AC213" s="8">
        <f t="shared" si="105"/>
        <v>0</v>
      </c>
      <c r="AD213" s="8">
        <f t="shared" si="105"/>
        <v>0</v>
      </c>
      <c r="AE213" s="8">
        <f t="shared" si="105"/>
        <v>0</v>
      </c>
      <c r="AF213" s="8">
        <f t="shared" si="105"/>
        <v>0</v>
      </c>
      <c r="AG213" s="8">
        <f t="shared" si="105"/>
        <v>15142.8</v>
      </c>
      <c r="AH213" s="8">
        <f>AH214</f>
        <v>15169.8</v>
      </c>
      <c r="AI213" s="128">
        <f t="shared" si="100"/>
        <v>1</v>
      </c>
    </row>
    <row r="214" spans="2:36" ht="51" customHeight="1" x14ac:dyDescent="0.25">
      <c r="B214" s="94"/>
      <c r="C214" s="59"/>
      <c r="D214" s="27" t="s">
        <v>11</v>
      </c>
      <c r="E214" s="36"/>
      <c r="F214" s="36" t="s">
        <v>12</v>
      </c>
      <c r="G214" s="8">
        <f>G215</f>
        <v>15142.8</v>
      </c>
      <c r="H214" s="8">
        <f t="shared" si="105"/>
        <v>0</v>
      </c>
      <c r="I214" s="8">
        <f t="shared" si="105"/>
        <v>0</v>
      </c>
      <c r="J214" s="8">
        <f t="shared" si="105"/>
        <v>0</v>
      </c>
      <c r="K214" s="8">
        <f t="shared" si="105"/>
        <v>0</v>
      </c>
      <c r="L214" s="8">
        <f t="shared" si="105"/>
        <v>0</v>
      </c>
      <c r="M214" s="8">
        <f t="shared" si="105"/>
        <v>0</v>
      </c>
      <c r="N214" s="8">
        <f t="shared" si="105"/>
        <v>0</v>
      </c>
      <c r="O214" s="8">
        <f t="shared" si="105"/>
        <v>0</v>
      </c>
      <c r="P214" s="8">
        <f t="shared" si="105"/>
        <v>0</v>
      </c>
      <c r="Q214" s="8">
        <f t="shared" si="105"/>
        <v>0</v>
      </c>
      <c r="R214" s="8">
        <f t="shared" si="105"/>
        <v>0</v>
      </c>
      <c r="S214" s="8">
        <f t="shared" si="105"/>
        <v>0</v>
      </c>
      <c r="T214" s="8">
        <f t="shared" si="105"/>
        <v>0</v>
      </c>
      <c r="U214" s="8">
        <f t="shared" si="105"/>
        <v>0</v>
      </c>
      <c r="V214" s="8">
        <f t="shared" si="105"/>
        <v>0</v>
      </c>
      <c r="W214" s="8">
        <f t="shared" si="105"/>
        <v>0</v>
      </c>
      <c r="X214" s="8">
        <f t="shared" si="105"/>
        <v>0</v>
      </c>
      <c r="Y214" s="8">
        <f t="shared" si="105"/>
        <v>0</v>
      </c>
      <c r="Z214" s="8">
        <f t="shared" si="105"/>
        <v>0</v>
      </c>
      <c r="AA214" s="8">
        <f t="shared" si="105"/>
        <v>0</v>
      </c>
      <c r="AB214" s="8">
        <f t="shared" si="105"/>
        <v>0</v>
      </c>
      <c r="AC214" s="8">
        <f t="shared" si="105"/>
        <v>0</v>
      </c>
      <c r="AD214" s="8">
        <f t="shared" si="105"/>
        <v>0</v>
      </c>
      <c r="AE214" s="8">
        <f t="shared" si="105"/>
        <v>0</v>
      </c>
      <c r="AF214" s="8">
        <f t="shared" si="105"/>
        <v>0</v>
      </c>
      <c r="AG214" s="8">
        <f t="shared" si="105"/>
        <v>15142.8</v>
      </c>
      <c r="AH214" s="8">
        <f>AH215</f>
        <v>15169.8</v>
      </c>
      <c r="AI214" s="128">
        <f t="shared" si="100"/>
        <v>1</v>
      </c>
    </row>
    <row r="215" spans="2:36" ht="47.45" customHeight="1" x14ac:dyDescent="0.25">
      <c r="B215" s="94"/>
      <c r="C215" s="59"/>
      <c r="D215" s="27"/>
      <c r="E215" s="37" t="s">
        <v>13</v>
      </c>
      <c r="F215" s="38" t="s">
        <v>14</v>
      </c>
      <c r="G215" s="32">
        <v>15142.8</v>
      </c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>
        <v>15142.8</v>
      </c>
      <c r="AH215" s="32">
        <v>15169.8</v>
      </c>
      <c r="AI215" s="128">
        <f t="shared" si="100"/>
        <v>1</v>
      </c>
    </row>
    <row r="216" spans="2:36" ht="71.25" customHeight="1" x14ac:dyDescent="0.25">
      <c r="B216" s="94"/>
      <c r="C216" s="59"/>
      <c r="D216" s="27" t="s">
        <v>15</v>
      </c>
      <c r="E216" s="35"/>
      <c r="F216" s="35" t="s">
        <v>16</v>
      </c>
      <c r="G216" s="8">
        <f>G217+G219</f>
        <v>40</v>
      </c>
      <c r="H216" s="8">
        <f t="shared" ref="H216:AG216" si="106">H217+H219</f>
        <v>0</v>
      </c>
      <c r="I216" s="8">
        <f t="shared" si="106"/>
        <v>0</v>
      </c>
      <c r="J216" s="8">
        <f t="shared" si="106"/>
        <v>0</v>
      </c>
      <c r="K216" s="8">
        <f t="shared" si="106"/>
        <v>0</v>
      </c>
      <c r="L216" s="8">
        <f t="shared" si="106"/>
        <v>0</v>
      </c>
      <c r="M216" s="8">
        <f t="shared" si="106"/>
        <v>0</v>
      </c>
      <c r="N216" s="8">
        <f t="shared" si="106"/>
        <v>0</v>
      </c>
      <c r="O216" s="8">
        <f t="shared" si="106"/>
        <v>0</v>
      </c>
      <c r="P216" s="8">
        <f t="shared" si="106"/>
        <v>0</v>
      </c>
      <c r="Q216" s="8">
        <f t="shared" si="106"/>
        <v>0</v>
      </c>
      <c r="R216" s="8">
        <f t="shared" si="106"/>
        <v>0</v>
      </c>
      <c r="S216" s="8">
        <f t="shared" si="106"/>
        <v>0</v>
      </c>
      <c r="T216" s="8">
        <f t="shared" si="106"/>
        <v>0</v>
      </c>
      <c r="U216" s="8">
        <f t="shared" si="106"/>
        <v>0</v>
      </c>
      <c r="V216" s="8">
        <f t="shared" si="106"/>
        <v>0</v>
      </c>
      <c r="W216" s="8">
        <f t="shared" si="106"/>
        <v>0</v>
      </c>
      <c r="X216" s="8">
        <f t="shared" si="106"/>
        <v>0</v>
      </c>
      <c r="Y216" s="8">
        <f t="shared" si="106"/>
        <v>0</v>
      </c>
      <c r="Z216" s="8">
        <f t="shared" si="106"/>
        <v>0</v>
      </c>
      <c r="AA216" s="8">
        <f t="shared" si="106"/>
        <v>0</v>
      </c>
      <c r="AB216" s="8">
        <f t="shared" si="106"/>
        <v>0</v>
      </c>
      <c r="AC216" s="8">
        <f t="shared" si="106"/>
        <v>0</v>
      </c>
      <c r="AD216" s="8">
        <f t="shared" si="106"/>
        <v>0</v>
      </c>
      <c r="AE216" s="8">
        <f t="shared" si="106"/>
        <v>0</v>
      </c>
      <c r="AF216" s="8">
        <f t="shared" si="106"/>
        <v>0</v>
      </c>
      <c r="AG216" s="8">
        <f t="shared" si="106"/>
        <v>30.03</v>
      </c>
      <c r="AH216" s="8">
        <f>AH217+AH219</f>
        <v>94</v>
      </c>
      <c r="AI216" s="128">
        <f t="shared" si="100"/>
        <v>0.75075000000000003</v>
      </c>
    </row>
    <row r="217" spans="2:36" ht="47.45" customHeight="1" x14ac:dyDescent="0.25">
      <c r="B217" s="94"/>
      <c r="C217" s="59"/>
      <c r="D217" s="27" t="s">
        <v>17</v>
      </c>
      <c r="E217" s="39"/>
      <c r="F217" s="39" t="s">
        <v>18</v>
      </c>
      <c r="G217" s="8">
        <f>G218</f>
        <v>15</v>
      </c>
      <c r="H217" s="8">
        <f t="shared" ref="H217:AG217" si="107">H218</f>
        <v>0</v>
      </c>
      <c r="I217" s="8">
        <f t="shared" si="107"/>
        <v>0</v>
      </c>
      <c r="J217" s="8">
        <f t="shared" si="107"/>
        <v>0</v>
      </c>
      <c r="K217" s="8">
        <f t="shared" si="107"/>
        <v>0</v>
      </c>
      <c r="L217" s="8">
        <f t="shared" si="107"/>
        <v>0</v>
      </c>
      <c r="M217" s="8">
        <f t="shared" si="107"/>
        <v>0</v>
      </c>
      <c r="N217" s="8">
        <f t="shared" si="107"/>
        <v>0</v>
      </c>
      <c r="O217" s="8">
        <f t="shared" si="107"/>
        <v>0</v>
      </c>
      <c r="P217" s="8">
        <f t="shared" si="107"/>
        <v>0</v>
      </c>
      <c r="Q217" s="8">
        <f t="shared" si="107"/>
        <v>0</v>
      </c>
      <c r="R217" s="8">
        <f t="shared" si="107"/>
        <v>0</v>
      </c>
      <c r="S217" s="8">
        <f t="shared" si="107"/>
        <v>0</v>
      </c>
      <c r="T217" s="8">
        <f t="shared" si="107"/>
        <v>0</v>
      </c>
      <c r="U217" s="8">
        <f t="shared" si="107"/>
        <v>0</v>
      </c>
      <c r="V217" s="8">
        <f t="shared" si="107"/>
        <v>0</v>
      </c>
      <c r="W217" s="8">
        <f t="shared" si="107"/>
        <v>0</v>
      </c>
      <c r="X217" s="8">
        <f t="shared" si="107"/>
        <v>0</v>
      </c>
      <c r="Y217" s="8">
        <f t="shared" si="107"/>
        <v>0</v>
      </c>
      <c r="Z217" s="8">
        <f t="shared" si="107"/>
        <v>0</v>
      </c>
      <c r="AA217" s="8">
        <f t="shared" si="107"/>
        <v>0</v>
      </c>
      <c r="AB217" s="8">
        <f t="shared" si="107"/>
        <v>0</v>
      </c>
      <c r="AC217" s="8">
        <f t="shared" si="107"/>
        <v>0</v>
      </c>
      <c r="AD217" s="8">
        <f t="shared" si="107"/>
        <v>0</v>
      </c>
      <c r="AE217" s="8">
        <f t="shared" si="107"/>
        <v>0</v>
      </c>
      <c r="AF217" s="8">
        <f t="shared" si="107"/>
        <v>0</v>
      </c>
      <c r="AG217" s="8">
        <f t="shared" si="107"/>
        <v>5.03</v>
      </c>
      <c r="AH217" s="8">
        <f>AH218</f>
        <v>42</v>
      </c>
      <c r="AI217" s="128">
        <f t="shared" si="100"/>
        <v>0.33533333333333337</v>
      </c>
    </row>
    <row r="218" spans="2:36" ht="47.45" customHeight="1" x14ac:dyDescent="0.25">
      <c r="B218" s="94"/>
      <c r="C218" s="59"/>
      <c r="D218" s="27"/>
      <c r="E218" s="37" t="s">
        <v>13</v>
      </c>
      <c r="F218" s="38" t="s">
        <v>14</v>
      </c>
      <c r="G218" s="32">
        <v>15</v>
      </c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>
        <v>5.03</v>
      </c>
      <c r="AH218" s="32">
        <v>42</v>
      </c>
      <c r="AI218" s="128">
        <f t="shared" si="100"/>
        <v>0.33533333333333337</v>
      </c>
    </row>
    <row r="219" spans="2:36" ht="47.45" customHeight="1" x14ac:dyDescent="0.25">
      <c r="B219" s="94"/>
      <c r="C219" s="59"/>
      <c r="D219" s="27" t="s">
        <v>19</v>
      </c>
      <c r="E219" s="39"/>
      <c r="F219" s="39" t="s">
        <v>20</v>
      </c>
      <c r="G219" s="8">
        <f>G220</f>
        <v>25</v>
      </c>
      <c r="H219" s="8">
        <f t="shared" ref="H219:AG219" si="108">H220</f>
        <v>0</v>
      </c>
      <c r="I219" s="8">
        <f t="shared" si="108"/>
        <v>0</v>
      </c>
      <c r="J219" s="8">
        <f t="shared" si="108"/>
        <v>0</v>
      </c>
      <c r="K219" s="8">
        <f t="shared" si="108"/>
        <v>0</v>
      </c>
      <c r="L219" s="8">
        <f t="shared" si="108"/>
        <v>0</v>
      </c>
      <c r="M219" s="8">
        <f t="shared" si="108"/>
        <v>0</v>
      </c>
      <c r="N219" s="8">
        <f t="shared" si="108"/>
        <v>0</v>
      </c>
      <c r="O219" s="8">
        <f t="shared" si="108"/>
        <v>0</v>
      </c>
      <c r="P219" s="8">
        <f t="shared" si="108"/>
        <v>0</v>
      </c>
      <c r="Q219" s="8">
        <f t="shared" si="108"/>
        <v>0</v>
      </c>
      <c r="R219" s="8">
        <f t="shared" si="108"/>
        <v>0</v>
      </c>
      <c r="S219" s="8">
        <f t="shared" si="108"/>
        <v>0</v>
      </c>
      <c r="T219" s="8">
        <f t="shared" si="108"/>
        <v>0</v>
      </c>
      <c r="U219" s="8">
        <f t="shared" si="108"/>
        <v>0</v>
      </c>
      <c r="V219" s="8">
        <f t="shared" si="108"/>
        <v>0</v>
      </c>
      <c r="W219" s="8">
        <f t="shared" si="108"/>
        <v>0</v>
      </c>
      <c r="X219" s="8">
        <f t="shared" si="108"/>
        <v>0</v>
      </c>
      <c r="Y219" s="8">
        <f t="shared" si="108"/>
        <v>0</v>
      </c>
      <c r="Z219" s="8">
        <f t="shared" si="108"/>
        <v>0</v>
      </c>
      <c r="AA219" s="8">
        <f t="shared" si="108"/>
        <v>0</v>
      </c>
      <c r="AB219" s="8">
        <f t="shared" si="108"/>
        <v>0</v>
      </c>
      <c r="AC219" s="8">
        <f t="shared" si="108"/>
        <v>0</v>
      </c>
      <c r="AD219" s="8">
        <f t="shared" si="108"/>
        <v>0</v>
      </c>
      <c r="AE219" s="8">
        <f t="shared" si="108"/>
        <v>0</v>
      </c>
      <c r="AF219" s="8">
        <f t="shared" si="108"/>
        <v>0</v>
      </c>
      <c r="AG219" s="8">
        <f t="shared" si="108"/>
        <v>25</v>
      </c>
      <c r="AH219" s="8">
        <f>AH220</f>
        <v>52</v>
      </c>
      <c r="AI219" s="128">
        <f t="shared" si="100"/>
        <v>1</v>
      </c>
    </row>
    <row r="220" spans="2:36" ht="47.45" customHeight="1" x14ac:dyDescent="0.25">
      <c r="B220" s="94"/>
      <c r="C220" s="59"/>
      <c r="D220" s="27"/>
      <c r="E220" s="37" t="s">
        <v>13</v>
      </c>
      <c r="F220" s="38" t="s">
        <v>14</v>
      </c>
      <c r="G220" s="32">
        <v>25</v>
      </c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>
        <v>25</v>
      </c>
      <c r="AH220" s="32">
        <v>52</v>
      </c>
      <c r="AI220" s="128">
        <f t="shared" si="100"/>
        <v>1</v>
      </c>
    </row>
    <row r="221" spans="2:36" ht="21" customHeight="1" x14ac:dyDescent="0.25">
      <c r="B221" s="94"/>
      <c r="C221" s="59"/>
      <c r="D221" s="27" t="s">
        <v>25</v>
      </c>
      <c r="E221" s="40"/>
      <c r="F221" s="40" t="s">
        <v>26</v>
      </c>
      <c r="G221" s="8">
        <f>G222+G227</f>
        <v>905</v>
      </c>
      <c r="H221" s="8">
        <f t="shared" ref="H221:AG221" si="109">H222+H227</f>
        <v>0</v>
      </c>
      <c r="I221" s="8">
        <f t="shared" si="109"/>
        <v>0</v>
      </c>
      <c r="J221" s="8">
        <f t="shared" si="109"/>
        <v>0</v>
      </c>
      <c r="K221" s="8">
        <f t="shared" si="109"/>
        <v>0</v>
      </c>
      <c r="L221" s="8">
        <f t="shared" si="109"/>
        <v>0</v>
      </c>
      <c r="M221" s="8">
        <f t="shared" si="109"/>
        <v>0</v>
      </c>
      <c r="N221" s="8">
        <f t="shared" si="109"/>
        <v>0</v>
      </c>
      <c r="O221" s="8">
        <f t="shared" si="109"/>
        <v>0</v>
      </c>
      <c r="P221" s="8">
        <f t="shared" si="109"/>
        <v>0</v>
      </c>
      <c r="Q221" s="8">
        <f t="shared" si="109"/>
        <v>0</v>
      </c>
      <c r="R221" s="8">
        <f t="shared" si="109"/>
        <v>0</v>
      </c>
      <c r="S221" s="8">
        <f t="shared" si="109"/>
        <v>0</v>
      </c>
      <c r="T221" s="8">
        <f t="shared" si="109"/>
        <v>0</v>
      </c>
      <c r="U221" s="8">
        <f t="shared" si="109"/>
        <v>0</v>
      </c>
      <c r="V221" s="8">
        <f t="shared" si="109"/>
        <v>0</v>
      </c>
      <c r="W221" s="8">
        <f t="shared" si="109"/>
        <v>0</v>
      </c>
      <c r="X221" s="8">
        <f t="shared" si="109"/>
        <v>0</v>
      </c>
      <c r="Y221" s="8">
        <f t="shared" si="109"/>
        <v>0</v>
      </c>
      <c r="Z221" s="8">
        <f t="shared" si="109"/>
        <v>0</v>
      </c>
      <c r="AA221" s="8">
        <f t="shared" si="109"/>
        <v>0</v>
      </c>
      <c r="AB221" s="8">
        <f t="shared" si="109"/>
        <v>0</v>
      </c>
      <c r="AC221" s="8">
        <f t="shared" si="109"/>
        <v>0</v>
      </c>
      <c r="AD221" s="8">
        <f t="shared" si="109"/>
        <v>0</v>
      </c>
      <c r="AE221" s="8">
        <f t="shared" si="109"/>
        <v>0</v>
      </c>
      <c r="AF221" s="8">
        <f t="shared" si="109"/>
        <v>0</v>
      </c>
      <c r="AG221" s="8">
        <f t="shared" si="109"/>
        <v>879.63</v>
      </c>
      <c r="AH221" s="8">
        <f>AH222+AH227</f>
        <v>1013</v>
      </c>
      <c r="AI221" s="128">
        <f t="shared" si="100"/>
        <v>0.97196685082872925</v>
      </c>
    </row>
    <row r="222" spans="2:36" ht="49.9" customHeight="1" x14ac:dyDescent="0.25">
      <c r="B222" s="94"/>
      <c r="C222" s="59"/>
      <c r="D222" s="27" t="s">
        <v>27</v>
      </c>
      <c r="E222" s="35"/>
      <c r="F222" s="35" t="s">
        <v>28</v>
      </c>
      <c r="G222" s="8">
        <f>G223+G225</f>
        <v>830</v>
      </c>
      <c r="H222" s="8">
        <f t="shared" ref="H222:AG222" si="110">H223+H225</f>
        <v>0</v>
      </c>
      <c r="I222" s="8">
        <f t="shared" si="110"/>
        <v>0</v>
      </c>
      <c r="J222" s="8">
        <f t="shared" si="110"/>
        <v>0</v>
      </c>
      <c r="K222" s="8">
        <f t="shared" si="110"/>
        <v>0</v>
      </c>
      <c r="L222" s="8">
        <f t="shared" si="110"/>
        <v>0</v>
      </c>
      <c r="M222" s="8">
        <f t="shared" si="110"/>
        <v>0</v>
      </c>
      <c r="N222" s="8">
        <f t="shared" si="110"/>
        <v>0</v>
      </c>
      <c r="O222" s="8">
        <f t="shared" si="110"/>
        <v>0</v>
      </c>
      <c r="P222" s="8">
        <f t="shared" si="110"/>
        <v>0</v>
      </c>
      <c r="Q222" s="8">
        <f t="shared" si="110"/>
        <v>0</v>
      </c>
      <c r="R222" s="8">
        <f t="shared" si="110"/>
        <v>0</v>
      </c>
      <c r="S222" s="8">
        <f t="shared" si="110"/>
        <v>0</v>
      </c>
      <c r="T222" s="8">
        <f t="shared" si="110"/>
        <v>0</v>
      </c>
      <c r="U222" s="8">
        <f t="shared" si="110"/>
        <v>0</v>
      </c>
      <c r="V222" s="8">
        <f t="shared" si="110"/>
        <v>0</v>
      </c>
      <c r="W222" s="8">
        <f t="shared" si="110"/>
        <v>0</v>
      </c>
      <c r="X222" s="8">
        <f t="shared" si="110"/>
        <v>0</v>
      </c>
      <c r="Y222" s="8">
        <f t="shared" si="110"/>
        <v>0</v>
      </c>
      <c r="Z222" s="8">
        <f t="shared" si="110"/>
        <v>0</v>
      </c>
      <c r="AA222" s="8">
        <f t="shared" si="110"/>
        <v>0</v>
      </c>
      <c r="AB222" s="8">
        <f t="shared" si="110"/>
        <v>0</v>
      </c>
      <c r="AC222" s="8">
        <f t="shared" si="110"/>
        <v>0</v>
      </c>
      <c r="AD222" s="8">
        <f t="shared" si="110"/>
        <v>0</v>
      </c>
      <c r="AE222" s="8">
        <f t="shared" si="110"/>
        <v>0</v>
      </c>
      <c r="AF222" s="8">
        <f t="shared" si="110"/>
        <v>0</v>
      </c>
      <c r="AG222" s="8">
        <f t="shared" si="110"/>
        <v>817.84</v>
      </c>
      <c r="AH222" s="8">
        <f>AH223+AH225</f>
        <v>884</v>
      </c>
      <c r="AI222" s="128">
        <f t="shared" si="100"/>
        <v>0.98534939759036144</v>
      </c>
    </row>
    <row r="223" spans="2:36" ht="43.15" customHeight="1" x14ac:dyDescent="0.25">
      <c r="B223" s="94"/>
      <c r="C223" s="59"/>
      <c r="D223" s="27" t="s">
        <v>29</v>
      </c>
      <c r="E223" s="39"/>
      <c r="F223" s="39" t="s">
        <v>30</v>
      </c>
      <c r="G223" s="8">
        <f>G224</f>
        <v>800</v>
      </c>
      <c r="H223" s="8">
        <f t="shared" ref="H223:AG223" si="111">H224</f>
        <v>0</v>
      </c>
      <c r="I223" s="8">
        <f t="shared" si="111"/>
        <v>0</v>
      </c>
      <c r="J223" s="8">
        <f t="shared" si="111"/>
        <v>0</v>
      </c>
      <c r="K223" s="8">
        <f t="shared" si="111"/>
        <v>0</v>
      </c>
      <c r="L223" s="8">
        <f t="shared" si="111"/>
        <v>0</v>
      </c>
      <c r="M223" s="8">
        <f t="shared" si="111"/>
        <v>0</v>
      </c>
      <c r="N223" s="8">
        <f t="shared" si="111"/>
        <v>0</v>
      </c>
      <c r="O223" s="8">
        <f t="shared" si="111"/>
        <v>0</v>
      </c>
      <c r="P223" s="8">
        <f t="shared" si="111"/>
        <v>0</v>
      </c>
      <c r="Q223" s="8">
        <f t="shared" si="111"/>
        <v>0</v>
      </c>
      <c r="R223" s="8">
        <f t="shared" si="111"/>
        <v>0</v>
      </c>
      <c r="S223" s="8">
        <f t="shared" si="111"/>
        <v>0</v>
      </c>
      <c r="T223" s="8">
        <f t="shared" si="111"/>
        <v>0</v>
      </c>
      <c r="U223" s="8">
        <f t="shared" si="111"/>
        <v>0</v>
      </c>
      <c r="V223" s="8">
        <f t="shared" si="111"/>
        <v>0</v>
      </c>
      <c r="W223" s="8">
        <f t="shared" si="111"/>
        <v>0</v>
      </c>
      <c r="X223" s="8">
        <f t="shared" si="111"/>
        <v>0</v>
      </c>
      <c r="Y223" s="8">
        <f t="shared" si="111"/>
        <v>0</v>
      </c>
      <c r="Z223" s="8">
        <f t="shared" si="111"/>
        <v>0</v>
      </c>
      <c r="AA223" s="8">
        <f t="shared" si="111"/>
        <v>0</v>
      </c>
      <c r="AB223" s="8">
        <f t="shared" si="111"/>
        <v>0</v>
      </c>
      <c r="AC223" s="8">
        <f t="shared" si="111"/>
        <v>0</v>
      </c>
      <c r="AD223" s="8">
        <f t="shared" si="111"/>
        <v>0</v>
      </c>
      <c r="AE223" s="8">
        <f t="shared" si="111"/>
        <v>0</v>
      </c>
      <c r="AF223" s="8">
        <f t="shared" si="111"/>
        <v>0</v>
      </c>
      <c r="AG223" s="8">
        <f t="shared" si="111"/>
        <v>796.13</v>
      </c>
      <c r="AH223" s="8">
        <f>AH224</f>
        <v>827</v>
      </c>
      <c r="AI223" s="128">
        <f t="shared" si="100"/>
        <v>0.99516249999999995</v>
      </c>
    </row>
    <row r="224" spans="2:36" ht="50.25" customHeight="1" x14ac:dyDescent="0.25">
      <c r="B224" s="94"/>
      <c r="C224" s="59"/>
      <c r="D224" s="27"/>
      <c r="E224" s="37" t="s">
        <v>13</v>
      </c>
      <c r="F224" s="38" t="s">
        <v>14</v>
      </c>
      <c r="G224" s="8">
        <v>800</v>
      </c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>
        <v>796.13</v>
      </c>
      <c r="AH224" s="8">
        <v>827</v>
      </c>
      <c r="AI224" s="128">
        <f t="shared" si="100"/>
        <v>0.99516249999999995</v>
      </c>
    </row>
    <row r="225" spans="2:35" ht="44.45" customHeight="1" x14ac:dyDescent="0.25">
      <c r="B225" s="94"/>
      <c r="C225" s="59"/>
      <c r="D225" s="27" t="s">
        <v>31</v>
      </c>
      <c r="E225" s="39"/>
      <c r="F225" s="39" t="s">
        <v>32</v>
      </c>
      <c r="G225" s="8">
        <f>G226</f>
        <v>30</v>
      </c>
      <c r="H225" s="8">
        <f t="shared" ref="H225:AG225" si="112">H226</f>
        <v>0</v>
      </c>
      <c r="I225" s="8">
        <f t="shared" si="112"/>
        <v>0</v>
      </c>
      <c r="J225" s="8">
        <f t="shared" si="112"/>
        <v>0</v>
      </c>
      <c r="K225" s="8">
        <f t="shared" si="112"/>
        <v>0</v>
      </c>
      <c r="L225" s="8">
        <f t="shared" si="112"/>
        <v>0</v>
      </c>
      <c r="M225" s="8">
        <f t="shared" si="112"/>
        <v>0</v>
      </c>
      <c r="N225" s="8">
        <f t="shared" si="112"/>
        <v>0</v>
      </c>
      <c r="O225" s="8">
        <f t="shared" si="112"/>
        <v>0</v>
      </c>
      <c r="P225" s="8">
        <f t="shared" si="112"/>
        <v>0</v>
      </c>
      <c r="Q225" s="8">
        <f t="shared" si="112"/>
        <v>0</v>
      </c>
      <c r="R225" s="8">
        <f t="shared" si="112"/>
        <v>0</v>
      </c>
      <c r="S225" s="8">
        <f t="shared" si="112"/>
        <v>0</v>
      </c>
      <c r="T225" s="8">
        <f t="shared" si="112"/>
        <v>0</v>
      </c>
      <c r="U225" s="8">
        <f t="shared" si="112"/>
        <v>0</v>
      </c>
      <c r="V225" s="8">
        <f t="shared" si="112"/>
        <v>0</v>
      </c>
      <c r="W225" s="8">
        <f t="shared" si="112"/>
        <v>0</v>
      </c>
      <c r="X225" s="8">
        <f t="shared" si="112"/>
        <v>0</v>
      </c>
      <c r="Y225" s="8">
        <f t="shared" si="112"/>
        <v>0</v>
      </c>
      <c r="Z225" s="8">
        <f t="shared" si="112"/>
        <v>0</v>
      </c>
      <c r="AA225" s="8">
        <f t="shared" si="112"/>
        <v>0</v>
      </c>
      <c r="AB225" s="8">
        <f t="shared" si="112"/>
        <v>0</v>
      </c>
      <c r="AC225" s="8">
        <f t="shared" si="112"/>
        <v>0</v>
      </c>
      <c r="AD225" s="8">
        <f t="shared" si="112"/>
        <v>0</v>
      </c>
      <c r="AE225" s="8">
        <f t="shared" si="112"/>
        <v>0</v>
      </c>
      <c r="AF225" s="8">
        <f t="shared" si="112"/>
        <v>0</v>
      </c>
      <c r="AG225" s="8">
        <f t="shared" si="112"/>
        <v>21.71</v>
      </c>
      <c r="AH225" s="8">
        <f>AH226</f>
        <v>57</v>
      </c>
      <c r="AI225" s="128">
        <f t="shared" si="100"/>
        <v>0.72366666666666668</v>
      </c>
    </row>
    <row r="226" spans="2:35" ht="45" customHeight="1" x14ac:dyDescent="0.25">
      <c r="B226" s="94"/>
      <c r="C226" s="59"/>
      <c r="D226" s="27"/>
      <c r="E226" s="37" t="s">
        <v>13</v>
      </c>
      <c r="F226" s="38" t="s">
        <v>14</v>
      </c>
      <c r="G226" s="8">
        <v>30</v>
      </c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>
        <v>21.71</v>
      </c>
      <c r="AH226" s="8">
        <v>57</v>
      </c>
      <c r="AI226" s="128">
        <f t="shared" si="100"/>
        <v>0.72366666666666668</v>
      </c>
    </row>
    <row r="227" spans="2:35" ht="45" customHeight="1" x14ac:dyDescent="0.25">
      <c r="B227" s="94"/>
      <c r="C227" s="59"/>
      <c r="D227" s="27" t="s">
        <v>33</v>
      </c>
      <c r="E227" s="35"/>
      <c r="F227" s="35" t="s">
        <v>34</v>
      </c>
      <c r="G227" s="8">
        <f>G228+G230</f>
        <v>75</v>
      </c>
      <c r="H227" s="8">
        <f t="shared" ref="H227:AG227" si="113">H228+H230</f>
        <v>0</v>
      </c>
      <c r="I227" s="8">
        <f t="shared" si="113"/>
        <v>0</v>
      </c>
      <c r="J227" s="8">
        <f t="shared" si="113"/>
        <v>0</v>
      </c>
      <c r="K227" s="8">
        <f t="shared" si="113"/>
        <v>0</v>
      </c>
      <c r="L227" s="8">
        <f t="shared" si="113"/>
        <v>0</v>
      </c>
      <c r="M227" s="8">
        <f t="shared" si="113"/>
        <v>0</v>
      </c>
      <c r="N227" s="8">
        <f t="shared" si="113"/>
        <v>0</v>
      </c>
      <c r="O227" s="8">
        <f t="shared" si="113"/>
        <v>0</v>
      </c>
      <c r="P227" s="8">
        <f t="shared" si="113"/>
        <v>0</v>
      </c>
      <c r="Q227" s="8">
        <f t="shared" si="113"/>
        <v>0</v>
      </c>
      <c r="R227" s="8">
        <f t="shared" si="113"/>
        <v>0</v>
      </c>
      <c r="S227" s="8">
        <f t="shared" si="113"/>
        <v>0</v>
      </c>
      <c r="T227" s="8">
        <f t="shared" si="113"/>
        <v>0</v>
      </c>
      <c r="U227" s="8">
        <f t="shared" si="113"/>
        <v>0</v>
      </c>
      <c r="V227" s="8">
        <f t="shared" si="113"/>
        <v>0</v>
      </c>
      <c r="W227" s="8">
        <f t="shared" si="113"/>
        <v>0</v>
      </c>
      <c r="X227" s="8">
        <f t="shared" si="113"/>
        <v>0</v>
      </c>
      <c r="Y227" s="8">
        <f t="shared" si="113"/>
        <v>0</v>
      </c>
      <c r="Z227" s="8">
        <f t="shared" si="113"/>
        <v>0</v>
      </c>
      <c r="AA227" s="8">
        <f t="shared" si="113"/>
        <v>0</v>
      </c>
      <c r="AB227" s="8">
        <f t="shared" si="113"/>
        <v>0</v>
      </c>
      <c r="AC227" s="8">
        <f t="shared" si="113"/>
        <v>0</v>
      </c>
      <c r="AD227" s="8">
        <f t="shared" si="113"/>
        <v>0</v>
      </c>
      <c r="AE227" s="8">
        <f t="shared" si="113"/>
        <v>0</v>
      </c>
      <c r="AF227" s="8">
        <f t="shared" si="113"/>
        <v>0</v>
      </c>
      <c r="AG227" s="8">
        <f t="shared" si="113"/>
        <v>61.79</v>
      </c>
      <c r="AH227" s="8">
        <f>AH228+AH230</f>
        <v>129</v>
      </c>
      <c r="AI227" s="128">
        <f t="shared" si="100"/>
        <v>0.82386666666666664</v>
      </c>
    </row>
    <row r="228" spans="2:35" ht="45" customHeight="1" x14ac:dyDescent="0.25">
      <c r="B228" s="94"/>
      <c r="C228" s="59"/>
      <c r="D228" s="27" t="s">
        <v>35</v>
      </c>
      <c r="E228" s="35"/>
      <c r="F228" s="39" t="s">
        <v>36</v>
      </c>
      <c r="G228" s="8">
        <f>G229</f>
        <v>25</v>
      </c>
      <c r="H228" s="8">
        <f t="shared" ref="H228:AG228" si="114">H229</f>
        <v>0</v>
      </c>
      <c r="I228" s="8">
        <f t="shared" si="114"/>
        <v>0</v>
      </c>
      <c r="J228" s="8">
        <f t="shared" si="114"/>
        <v>0</v>
      </c>
      <c r="K228" s="8">
        <f t="shared" si="114"/>
        <v>0</v>
      </c>
      <c r="L228" s="8">
        <f t="shared" si="114"/>
        <v>0</v>
      </c>
      <c r="M228" s="8">
        <f t="shared" si="114"/>
        <v>0</v>
      </c>
      <c r="N228" s="8">
        <f t="shared" si="114"/>
        <v>0</v>
      </c>
      <c r="O228" s="8">
        <f t="shared" si="114"/>
        <v>0</v>
      </c>
      <c r="P228" s="8">
        <f t="shared" si="114"/>
        <v>0</v>
      </c>
      <c r="Q228" s="8">
        <f t="shared" si="114"/>
        <v>0</v>
      </c>
      <c r="R228" s="8">
        <f t="shared" si="114"/>
        <v>0</v>
      </c>
      <c r="S228" s="8">
        <f t="shared" si="114"/>
        <v>0</v>
      </c>
      <c r="T228" s="8">
        <f t="shared" si="114"/>
        <v>0</v>
      </c>
      <c r="U228" s="8">
        <f t="shared" si="114"/>
        <v>0</v>
      </c>
      <c r="V228" s="8">
        <f t="shared" si="114"/>
        <v>0</v>
      </c>
      <c r="W228" s="8">
        <f t="shared" si="114"/>
        <v>0</v>
      </c>
      <c r="X228" s="8">
        <f t="shared" si="114"/>
        <v>0</v>
      </c>
      <c r="Y228" s="8">
        <f t="shared" si="114"/>
        <v>0</v>
      </c>
      <c r="Z228" s="8">
        <f t="shared" si="114"/>
        <v>0</v>
      </c>
      <c r="AA228" s="8">
        <f t="shared" si="114"/>
        <v>0</v>
      </c>
      <c r="AB228" s="8">
        <f t="shared" si="114"/>
        <v>0</v>
      </c>
      <c r="AC228" s="8">
        <f t="shared" si="114"/>
        <v>0</v>
      </c>
      <c r="AD228" s="8">
        <f t="shared" si="114"/>
        <v>0</v>
      </c>
      <c r="AE228" s="8">
        <f t="shared" si="114"/>
        <v>0</v>
      </c>
      <c r="AF228" s="8">
        <f t="shared" si="114"/>
        <v>0</v>
      </c>
      <c r="AG228" s="8">
        <f t="shared" si="114"/>
        <v>21.79</v>
      </c>
      <c r="AH228" s="8">
        <f>AH229</f>
        <v>52</v>
      </c>
      <c r="AI228" s="128">
        <f t="shared" si="100"/>
        <v>0.87159999999999993</v>
      </c>
    </row>
    <row r="229" spans="2:35" ht="45" customHeight="1" x14ac:dyDescent="0.25">
      <c r="B229" s="94"/>
      <c r="C229" s="59"/>
      <c r="D229" s="27"/>
      <c r="E229" s="41" t="s">
        <v>13</v>
      </c>
      <c r="F229" s="38" t="s">
        <v>14</v>
      </c>
      <c r="G229" s="8">
        <v>25</v>
      </c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>
        <v>21.79</v>
      </c>
      <c r="AH229" s="8">
        <v>52</v>
      </c>
      <c r="AI229" s="128">
        <f t="shared" si="100"/>
        <v>0.87159999999999993</v>
      </c>
    </row>
    <row r="230" spans="2:35" ht="30.75" customHeight="1" x14ac:dyDescent="0.25">
      <c r="B230" s="94"/>
      <c r="C230" s="59"/>
      <c r="D230" s="27" t="s">
        <v>37</v>
      </c>
      <c r="E230" s="39"/>
      <c r="F230" s="39" t="s">
        <v>38</v>
      </c>
      <c r="G230" s="8">
        <f>G231</f>
        <v>50</v>
      </c>
      <c r="H230" s="8">
        <f t="shared" ref="H230:AG230" si="115">H231</f>
        <v>0</v>
      </c>
      <c r="I230" s="8">
        <f t="shared" si="115"/>
        <v>0</v>
      </c>
      <c r="J230" s="8">
        <f t="shared" si="115"/>
        <v>0</v>
      </c>
      <c r="K230" s="8">
        <f t="shared" si="115"/>
        <v>0</v>
      </c>
      <c r="L230" s="8">
        <f t="shared" si="115"/>
        <v>0</v>
      </c>
      <c r="M230" s="8">
        <f t="shared" si="115"/>
        <v>0</v>
      </c>
      <c r="N230" s="8">
        <f t="shared" si="115"/>
        <v>0</v>
      </c>
      <c r="O230" s="8">
        <f t="shared" si="115"/>
        <v>0</v>
      </c>
      <c r="P230" s="8">
        <f t="shared" si="115"/>
        <v>0</v>
      </c>
      <c r="Q230" s="8">
        <f t="shared" si="115"/>
        <v>0</v>
      </c>
      <c r="R230" s="8">
        <f t="shared" si="115"/>
        <v>0</v>
      </c>
      <c r="S230" s="8">
        <f t="shared" si="115"/>
        <v>0</v>
      </c>
      <c r="T230" s="8">
        <f t="shared" si="115"/>
        <v>0</v>
      </c>
      <c r="U230" s="8">
        <f t="shared" si="115"/>
        <v>0</v>
      </c>
      <c r="V230" s="8">
        <f t="shared" si="115"/>
        <v>0</v>
      </c>
      <c r="W230" s="8">
        <f t="shared" si="115"/>
        <v>0</v>
      </c>
      <c r="X230" s="8">
        <f t="shared" si="115"/>
        <v>0</v>
      </c>
      <c r="Y230" s="8">
        <f t="shared" si="115"/>
        <v>0</v>
      </c>
      <c r="Z230" s="8">
        <f t="shared" si="115"/>
        <v>0</v>
      </c>
      <c r="AA230" s="8">
        <f t="shared" si="115"/>
        <v>0</v>
      </c>
      <c r="AB230" s="8">
        <f t="shared" si="115"/>
        <v>0</v>
      </c>
      <c r="AC230" s="8">
        <f t="shared" si="115"/>
        <v>0</v>
      </c>
      <c r="AD230" s="8">
        <f t="shared" si="115"/>
        <v>0</v>
      </c>
      <c r="AE230" s="8">
        <f t="shared" si="115"/>
        <v>0</v>
      </c>
      <c r="AF230" s="8">
        <f t="shared" si="115"/>
        <v>0</v>
      </c>
      <c r="AG230" s="8">
        <f t="shared" si="115"/>
        <v>40</v>
      </c>
      <c r="AH230" s="8">
        <f>AH231</f>
        <v>77</v>
      </c>
      <c r="AI230" s="128">
        <f t="shared" si="100"/>
        <v>0.8</v>
      </c>
    </row>
    <row r="231" spans="2:35" ht="45" customHeight="1" x14ac:dyDescent="0.25">
      <c r="B231" s="94"/>
      <c r="C231" s="59"/>
      <c r="D231" s="27"/>
      <c r="E231" s="37" t="s">
        <v>13</v>
      </c>
      <c r="F231" s="38" t="s">
        <v>14</v>
      </c>
      <c r="G231" s="8">
        <v>50</v>
      </c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>
        <v>40</v>
      </c>
      <c r="AH231" s="8">
        <v>77</v>
      </c>
      <c r="AI231" s="128">
        <f t="shared" si="100"/>
        <v>0.8</v>
      </c>
    </row>
    <row r="232" spans="2:35" ht="18.75" customHeight="1" x14ac:dyDescent="0.25">
      <c r="B232" s="94"/>
      <c r="C232" s="59">
        <v>1000</v>
      </c>
      <c r="D232" s="76"/>
      <c r="E232" s="76"/>
      <c r="F232" s="46" t="s">
        <v>450</v>
      </c>
      <c r="G232" s="8">
        <f>G233+G274</f>
        <v>31190.22</v>
      </c>
      <c r="H232" s="8">
        <f t="shared" ref="H232:AG232" si="116">H233+H274</f>
        <v>0</v>
      </c>
      <c r="I232" s="8">
        <f t="shared" si="116"/>
        <v>0</v>
      </c>
      <c r="J232" s="8">
        <f t="shared" si="116"/>
        <v>0</v>
      </c>
      <c r="K232" s="8">
        <f t="shared" si="116"/>
        <v>0</v>
      </c>
      <c r="L232" s="8">
        <f t="shared" si="116"/>
        <v>0</v>
      </c>
      <c r="M232" s="8">
        <f t="shared" si="116"/>
        <v>0</v>
      </c>
      <c r="N232" s="8">
        <f t="shared" si="116"/>
        <v>0</v>
      </c>
      <c r="O232" s="8">
        <f t="shared" si="116"/>
        <v>0</v>
      </c>
      <c r="P232" s="8">
        <f t="shared" si="116"/>
        <v>0</v>
      </c>
      <c r="Q232" s="8">
        <f t="shared" si="116"/>
        <v>0</v>
      </c>
      <c r="R232" s="8">
        <f t="shared" si="116"/>
        <v>0</v>
      </c>
      <c r="S232" s="8">
        <f t="shared" si="116"/>
        <v>0</v>
      </c>
      <c r="T232" s="8">
        <f t="shared" si="116"/>
        <v>0</v>
      </c>
      <c r="U232" s="8">
        <f t="shared" si="116"/>
        <v>0</v>
      </c>
      <c r="V232" s="8">
        <f t="shared" si="116"/>
        <v>0</v>
      </c>
      <c r="W232" s="8">
        <f t="shared" si="116"/>
        <v>0</v>
      </c>
      <c r="X232" s="8">
        <f t="shared" si="116"/>
        <v>0</v>
      </c>
      <c r="Y232" s="8">
        <f t="shared" si="116"/>
        <v>0</v>
      </c>
      <c r="Z232" s="8">
        <f t="shared" si="116"/>
        <v>0</v>
      </c>
      <c r="AA232" s="8">
        <f t="shared" si="116"/>
        <v>0</v>
      </c>
      <c r="AB232" s="8">
        <f t="shared" si="116"/>
        <v>0</v>
      </c>
      <c r="AC232" s="8">
        <f t="shared" si="116"/>
        <v>0</v>
      </c>
      <c r="AD232" s="8">
        <f t="shared" si="116"/>
        <v>0</v>
      </c>
      <c r="AE232" s="8">
        <f t="shared" si="116"/>
        <v>0</v>
      </c>
      <c r="AF232" s="8">
        <f t="shared" si="116"/>
        <v>0</v>
      </c>
      <c r="AG232" s="8">
        <f t="shared" si="116"/>
        <v>28413.11</v>
      </c>
      <c r="AH232" s="8">
        <f>AH233+AH274</f>
        <v>31352.222720000002</v>
      </c>
      <c r="AI232" s="128">
        <f t="shared" si="100"/>
        <v>0.91096215416242654</v>
      </c>
    </row>
    <row r="233" spans="2:35" ht="16.5" customHeight="1" x14ac:dyDescent="0.25">
      <c r="B233" s="94"/>
      <c r="C233" s="59">
        <v>1003</v>
      </c>
      <c r="D233" s="59"/>
      <c r="E233" s="76"/>
      <c r="F233" s="46" t="s">
        <v>451</v>
      </c>
      <c r="G233" s="8">
        <f>G249+G271+G234</f>
        <v>27566.22</v>
      </c>
      <c r="H233" s="8">
        <f t="shared" ref="H233:AG233" si="117">H249+H271+H234</f>
        <v>0</v>
      </c>
      <c r="I233" s="8">
        <f t="shared" si="117"/>
        <v>0</v>
      </c>
      <c r="J233" s="8">
        <f t="shared" si="117"/>
        <v>0</v>
      </c>
      <c r="K233" s="8">
        <f t="shared" si="117"/>
        <v>0</v>
      </c>
      <c r="L233" s="8">
        <f t="shared" si="117"/>
        <v>0</v>
      </c>
      <c r="M233" s="8">
        <f t="shared" si="117"/>
        <v>0</v>
      </c>
      <c r="N233" s="8">
        <f t="shared" si="117"/>
        <v>0</v>
      </c>
      <c r="O233" s="8">
        <f t="shared" si="117"/>
        <v>0</v>
      </c>
      <c r="P233" s="8">
        <f t="shared" si="117"/>
        <v>0</v>
      </c>
      <c r="Q233" s="8">
        <f t="shared" si="117"/>
        <v>0</v>
      </c>
      <c r="R233" s="8">
        <f t="shared" si="117"/>
        <v>0</v>
      </c>
      <c r="S233" s="8">
        <f t="shared" si="117"/>
        <v>0</v>
      </c>
      <c r="T233" s="8">
        <f t="shared" si="117"/>
        <v>0</v>
      </c>
      <c r="U233" s="8">
        <f t="shared" si="117"/>
        <v>0</v>
      </c>
      <c r="V233" s="8">
        <f t="shared" si="117"/>
        <v>0</v>
      </c>
      <c r="W233" s="8">
        <f t="shared" si="117"/>
        <v>0</v>
      </c>
      <c r="X233" s="8">
        <f t="shared" si="117"/>
        <v>0</v>
      </c>
      <c r="Y233" s="8">
        <f t="shared" si="117"/>
        <v>0</v>
      </c>
      <c r="Z233" s="8">
        <f t="shared" si="117"/>
        <v>0</v>
      </c>
      <c r="AA233" s="8">
        <f t="shared" si="117"/>
        <v>0</v>
      </c>
      <c r="AB233" s="8">
        <f t="shared" si="117"/>
        <v>0</v>
      </c>
      <c r="AC233" s="8">
        <f t="shared" si="117"/>
        <v>0</v>
      </c>
      <c r="AD233" s="8">
        <f t="shared" si="117"/>
        <v>0</v>
      </c>
      <c r="AE233" s="8">
        <f t="shared" si="117"/>
        <v>0</v>
      </c>
      <c r="AF233" s="8">
        <f t="shared" si="117"/>
        <v>0</v>
      </c>
      <c r="AG233" s="8">
        <f t="shared" si="117"/>
        <v>26263.41</v>
      </c>
      <c r="AH233" s="8">
        <f>AH249+AH271+AH234</f>
        <v>27728.222720000002</v>
      </c>
      <c r="AI233" s="128">
        <f t="shared" si="100"/>
        <v>0.95273889564836955</v>
      </c>
    </row>
    <row r="234" spans="2:35" ht="33.75" customHeight="1" x14ac:dyDescent="0.25">
      <c r="B234" s="94"/>
      <c r="C234" s="59"/>
      <c r="D234" s="27" t="s">
        <v>5</v>
      </c>
      <c r="E234" s="33"/>
      <c r="F234" s="34" t="s">
        <v>6</v>
      </c>
      <c r="G234" s="8">
        <f>G235+G239</f>
        <v>4062.3199999999997</v>
      </c>
      <c r="H234" s="8">
        <f t="shared" ref="H234:AG234" si="118">H235+H239</f>
        <v>0</v>
      </c>
      <c r="I234" s="8">
        <f t="shared" si="118"/>
        <v>0</v>
      </c>
      <c r="J234" s="8">
        <f t="shared" si="118"/>
        <v>0</v>
      </c>
      <c r="K234" s="8">
        <f t="shared" si="118"/>
        <v>0</v>
      </c>
      <c r="L234" s="8">
        <f t="shared" si="118"/>
        <v>0</v>
      </c>
      <c r="M234" s="8">
        <f t="shared" si="118"/>
        <v>0</v>
      </c>
      <c r="N234" s="8">
        <f t="shared" si="118"/>
        <v>0</v>
      </c>
      <c r="O234" s="8">
        <f t="shared" si="118"/>
        <v>0</v>
      </c>
      <c r="P234" s="8">
        <f t="shared" si="118"/>
        <v>0</v>
      </c>
      <c r="Q234" s="8">
        <f t="shared" si="118"/>
        <v>0</v>
      </c>
      <c r="R234" s="8">
        <f t="shared" si="118"/>
        <v>0</v>
      </c>
      <c r="S234" s="8">
        <f t="shared" si="118"/>
        <v>0</v>
      </c>
      <c r="T234" s="8">
        <f t="shared" si="118"/>
        <v>0</v>
      </c>
      <c r="U234" s="8">
        <f t="shared" si="118"/>
        <v>0</v>
      </c>
      <c r="V234" s="8">
        <f t="shared" si="118"/>
        <v>0</v>
      </c>
      <c r="W234" s="8">
        <f t="shared" si="118"/>
        <v>0</v>
      </c>
      <c r="X234" s="8">
        <f t="shared" si="118"/>
        <v>0</v>
      </c>
      <c r="Y234" s="8">
        <f t="shared" si="118"/>
        <v>0</v>
      </c>
      <c r="Z234" s="8">
        <f t="shared" si="118"/>
        <v>0</v>
      </c>
      <c r="AA234" s="8">
        <f t="shared" si="118"/>
        <v>0</v>
      </c>
      <c r="AB234" s="8">
        <f t="shared" si="118"/>
        <v>0</v>
      </c>
      <c r="AC234" s="8">
        <f t="shared" si="118"/>
        <v>0</v>
      </c>
      <c r="AD234" s="8">
        <f t="shared" si="118"/>
        <v>0</v>
      </c>
      <c r="AE234" s="8">
        <f t="shared" si="118"/>
        <v>0</v>
      </c>
      <c r="AF234" s="8">
        <f t="shared" si="118"/>
        <v>0</v>
      </c>
      <c r="AG234" s="8">
        <f t="shared" si="118"/>
        <v>3116.2599999999998</v>
      </c>
      <c r="AH234" s="8">
        <f>AH235+AH239</f>
        <v>4116.3227200000001</v>
      </c>
      <c r="AI234" s="128">
        <f t="shared" si="100"/>
        <v>0.76711337363870891</v>
      </c>
    </row>
    <row r="235" spans="2:35" ht="16.5" customHeight="1" x14ac:dyDescent="0.25">
      <c r="B235" s="94"/>
      <c r="C235" s="59"/>
      <c r="D235" s="27" t="s">
        <v>7</v>
      </c>
      <c r="E235" s="33"/>
      <c r="F235" s="34" t="s">
        <v>8</v>
      </c>
      <c r="G235" s="8">
        <f>G236</f>
        <v>286.7</v>
      </c>
      <c r="H235" s="8">
        <f t="shared" ref="H235:AG237" si="119">H236</f>
        <v>0</v>
      </c>
      <c r="I235" s="8">
        <f t="shared" si="119"/>
        <v>0</v>
      </c>
      <c r="J235" s="8">
        <f t="shared" si="119"/>
        <v>0</v>
      </c>
      <c r="K235" s="8">
        <f t="shared" si="119"/>
        <v>0</v>
      </c>
      <c r="L235" s="8">
        <f t="shared" si="119"/>
        <v>0</v>
      </c>
      <c r="M235" s="8">
        <f t="shared" si="119"/>
        <v>0</v>
      </c>
      <c r="N235" s="8">
        <f t="shared" si="119"/>
        <v>0</v>
      </c>
      <c r="O235" s="8">
        <f t="shared" si="119"/>
        <v>0</v>
      </c>
      <c r="P235" s="8">
        <f t="shared" si="119"/>
        <v>0</v>
      </c>
      <c r="Q235" s="8">
        <f t="shared" si="119"/>
        <v>0</v>
      </c>
      <c r="R235" s="8">
        <f t="shared" si="119"/>
        <v>0</v>
      </c>
      <c r="S235" s="8">
        <f t="shared" si="119"/>
        <v>0</v>
      </c>
      <c r="T235" s="8">
        <f t="shared" si="119"/>
        <v>0</v>
      </c>
      <c r="U235" s="8">
        <f t="shared" si="119"/>
        <v>0</v>
      </c>
      <c r="V235" s="8">
        <f t="shared" si="119"/>
        <v>0</v>
      </c>
      <c r="W235" s="8">
        <f t="shared" si="119"/>
        <v>0</v>
      </c>
      <c r="X235" s="8">
        <f t="shared" si="119"/>
        <v>0</v>
      </c>
      <c r="Y235" s="8">
        <f t="shared" si="119"/>
        <v>0</v>
      </c>
      <c r="Z235" s="8">
        <f t="shared" si="119"/>
        <v>0</v>
      </c>
      <c r="AA235" s="8">
        <f t="shared" si="119"/>
        <v>0</v>
      </c>
      <c r="AB235" s="8">
        <f t="shared" si="119"/>
        <v>0</v>
      </c>
      <c r="AC235" s="8">
        <f t="shared" si="119"/>
        <v>0</v>
      </c>
      <c r="AD235" s="8">
        <f t="shared" si="119"/>
        <v>0</v>
      </c>
      <c r="AE235" s="8">
        <f t="shared" si="119"/>
        <v>0</v>
      </c>
      <c r="AF235" s="8">
        <f t="shared" si="119"/>
        <v>0</v>
      </c>
      <c r="AG235" s="8">
        <f t="shared" si="119"/>
        <v>206.43</v>
      </c>
      <c r="AH235" s="8">
        <f>AH236</f>
        <v>313.7</v>
      </c>
      <c r="AI235" s="128">
        <f t="shared" si="100"/>
        <v>0.72002092779909321</v>
      </c>
    </row>
    <row r="236" spans="2:35" ht="108" customHeight="1" x14ac:dyDescent="0.25">
      <c r="B236" s="94"/>
      <c r="C236" s="59"/>
      <c r="D236" s="27" t="s">
        <v>21</v>
      </c>
      <c r="E236" s="37"/>
      <c r="F236" s="38" t="s">
        <v>22</v>
      </c>
      <c r="G236" s="8">
        <f>G237</f>
        <v>286.7</v>
      </c>
      <c r="H236" s="8">
        <f t="shared" si="119"/>
        <v>0</v>
      </c>
      <c r="I236" s="8">
        <f t="shared" si="119"/>
        <v>0</v>
      </c>
      <c r="J236" s="8">
        <f t="shared" si="119"/>
        <v>0</v>
      </c>
      <c r="K236" s="8">
        <f t="shared" si="119"/>
        <v>0</v>
      </c>
      <c r="L236" s="8">
        <f t="shared" si="119"/>
        <v>0</v>
      </c>
      <c r="M236" s="8">
        <f t="shared" si="119"/>
        <v>0</v>
      </c>
      <c r="N236" s="8">
        <f t="shared" si="119"/>
        <v>0</v>
      </c>
      <c r="O236" s="8">
        <f t="shared" si="119"/>
        <v>0</v>
      </c>
      <c r="P236" s="8">
        <f t="shared" si="119"/>
        <v>0</v>
      </c>
      <c r="Q236" s="8">
        <f t="shared" si="119"/>
        <v>0</v>
      </c>
      <c r="R236" s="8">
        <f t="shared" si="119"/>
        <v>0</v>
      </c>
      <c r="S236" s="8">
        <f t="shared" si="119"/>
        <v>0</v>
      </c>
      <c r="T236" s="8">
        <f t="shared" si="119"/>
        <v>0</v>
      </c>
      <c r="U236" s="8">
        <f t="shared" si="119"/>
        <v>0</v>
      </c>
      <c r="V236" s="8">
        <f t="shared" si="119"/>
        <v>0</v>
      </c>
      <c r="W236" s="8">
        <f t="shared" si="119"/>
        <v>0</v>
      </c>
      <c r="X236" s="8">
        <f t="shared" si="119"/>
        <v>0</v>
      </c>
      <c r="Y236" s="8">
        <f t="shared" si="119"/>
        <v>0</v>
      </c>
      <c r="Z236" s="8">
        <f t="shared" si="119"/>
        <v>0</v>
      </c>
      <c r="AA236" s="8">
        <f t="shared" si="119"/>
        <v>0</v>
      </c>
      <c r="AB236" s="8">
        <f t="shared" si="119"/>
        <v>0</v>
      </c>
      <c r="AC236" s="8">
        <f t="shared" si="119"/>
        <v>0</v>
      </c>
      <c r="AD236" s="8">
        <f t="shared" si="119"/>
        <v>0</v>
      </c>
      <c r="AE236" s="8">
        <f t="shared" si="119"/>
        <v>0</v>
      </c>
      <c r="AF236" s="8">
        <f t="shared" si="119"/>
        <v>0</v>
      </c>
      <c r="AG236" s="8">
        <f t="shared" si="119"/>
        <v>206.43</v>
      </c>
      <c r="AH236" s="8">
        <f>AH237</f>
        <v>313.7</v>
      </c>
      <c r="AI236" s="128">
        <f t="shared" si="100"/>
        <v>0.72002092779909321</v>
      </c>
    </row>
    <row r="237" spans="2:35" ht="105.75" customHeight="1" x14ac:dyDescent="0.25">
      <c r="B237" s="94"/>
      <c r="C237" s="59"/>
      <c r="D237" s="27" t="s">
        <v>23</v>
      </c>
      <c r="E237" s="37"/>
      <c r="F237" s="38" t="s">
        <v>24</v>
      </c>
      <c r="G237" s="8">
        <f>G238</f>
        <v>286.7</v>
      </c>
      <c r="H237" s="8">
        <f t="shared" si="119"/>
        <v>0</v>
      </c>
      <c r="I237" s="8">
        <f t="shared" si="119"/>
        <v>0</v>
      </c>
      <c r="J237" s="8">
        <f t="shared" si="119"/>
        <v>0</v>
      </c>
      <c r="K237" s="8">
        <f t="shared" si="119"/>
        <v>0</v>
      </c>
      <c r="L237" s="8">
        <f t="shared" si="119"/>
        <v>0</v>
      </c>
      <c r="M237" s="8">
        <f t="shared" si="119"/>
        <v>0</v>
      </c>
      <c r="N237" s="8">
        <f t="shared" si="119"/>
        <v>0</v>
      </c>
      <c r="O237" s="8">
        <f t="shared" si="119"/>
        <v>0</v>
      </c>
      <c r="P237" s="8">
        <f t="shared" si="119"/>
        <v>0</v>
      </c>
      <c r="Q237" s="8">
        <f t="shared" si="119"/>
        <v>0</v>
      </c>
      <c r="R237" s="8">
        <f t="shared" si="119"/>
        <v>0</v>
      </c>
      <c r="S237" s="8">
        <f t="shared" si="119"/>
        <v>0</v>
      </c>
      <c r="T237" s="8">
        <f t="shared" si="119"/>
        <v>0</v>
      </c>
      <c r="U237" s="8">
        <f t="shared" si="119"/>
        <v>0</v>
      </c>
      <c r="V237" s="8">
        <f t="shared" si="119"/>
        <v>0</v>
      </c>
      <c r="W237" s="8">
        <f t="shared" si="119"/>
        <v>0</v>
      </c>
      <c r="X237" s="8">
        <f t="shared" si="119"/>
        <v>0</v>
      </c>
      <c r="Y237" s="8">
        <f t="shared" si="119"/>
        <v>0</v>
      </c>
      <c r="Z237" s="8">
        <f t="shared" si="119"/>
        <v>0</v>
      </c>
      <c r="AA237" s="8">
        <f t="shared" si="119"/>
        <v>0</v>
      </c>
      <c r="AB237" s="8">
        <f t="shared" si="119"/>
        <v>0</v>
      </c>
      <c r="AC237" s="8">
        <f t="shared" si="119"/>
        <v>0</v>
      </c>
      <c r="AD237" s="8">
        <f t="shared" si="119"/>
        <v>0</v>
      </c>
      <c r="AE237" s="8">
        <f t="shared" si="119"/>
        <v>0</v>
      </c>
      <c r="AF237" s="8">
        <f t="shared" si="119"/>
        <v>0</v>
      </c>
      <c r="AG237" s="8">
        <f t="shared" si="119"/>
        <v>206.43</v>
      </c>
      <c r="AH237" s="8">
        <f>AH238</f>
        <v>313.7</v>
      </c>
      <c r="AI237" s="128">
        <f t="shared" si="100"/>
        <v>0.72002092779909321</v>
      </c>
    </row>
    <row r="238" spans="2:35" ht="59.25" customHeight="1" x14ac:dyDescent="0.25">
      <c r="B238" s="94"/>
      <c r="C238" s="59"/>
      <c r="D238" s="27"/>
      <c r="E238" s="37" t="s">
        <v>13</v>
      </c>
      <c r="F238" s="38" t="s">
        <v>14</v>
      </c>
      <c r="G238" s="8">
        <v>286.7</v>
      </c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>
        <v>206.43</v>
      </c>
      <c r="AH238" s="8">
        <v>313.7</v>
      </c>
      <c r="AI238" s="128">
        <f t="shared" si="100"/>
        <v>0.72002092779909321</v>
      </c>
    </row>
    <row r="239" spans="2:35" ht="25.5" customHeight="1" x14ac:dyDescent="0.25">
      <c r="B239" s="94"/>
      <c r="C239" s="59"/>
      <c r="D239" s="27" t="s">
        <v>39</v>
      </c>
      <c r="E239" s="40"/>
      <c r="F239" s="40" t="s">
        <v>40</v>
      </c>
      <c r="G239" s="8">
        <f>G240</f>
        <v>3775.62</v>
      </c>
      <c r="H239" s="8">
        <f t="shared" ref="H239:AG239" si="120">H240</f>
        <v>0</v>
      </c>
      <c r="I239" s="8">
        <f t="shared" si="120"/>
        <v>0</v>
      </c>
      <c r="J239" s="8">
        <f t="shared" si="120"/>
        <v>0</v>
      </c>
      <c r="K239" s="8">
        <f t="shared" si="120"/>
        <v>0</v>
      </c>
      <c r="L239" s="8">
        <f t="shared" si="120"/>
        <v>0</v>
      </c>
      <c r="M239" s="8">
        <f t="shared" si="120"/>
        <v>0</v>
      </c>
      <c r="N239" s="8">
        <f t="shared" si="120"/>
        <v>0</v>
      </c>
      <c r="O239" s="8">
        <f t="shared" si="120"/>
        <v>0</v>
      </c>
      <c r="P239" s="8">
        <f t="shared" si="120"/>
        <v>0</v>
      </c>
      <c r="Q239" s="8">
        <f t="shared" si="120"/>
        <v>0</v>
      </c>
      <c r="R239" s="8">
        <f t="shared" si="120"/>
        <v>0</v>
      </c>
      <c r="S239" s="8">
        <f t="shared" si="120"/>
        <v>0</v>
      </c>
      <c r="T239" s="8">
        <f t="shared" si="120"/>
        <v>0</v>
      </c>
      <c r="U239" s="8">
        <f t="shared" si="120"/>
        <v>0</v>
      </c>
      <c r="V239" s="8">
        <f t="shared" si="120"/>
        <v>0</v>
      </c>
      <c r="W239" s="8">
        <f t="shared" si="120"/>
        <v>0</v>
      </c>
      <c r="X239" s="8">
        <f t="shared" si="120"/>
        <v>0</v>
      </c>
      <c r="Y239" s="8">
        <f t="shared" si="120"/>
        <v>0</v>
      </c>
      <c r="Z239" s="8">
        <f t="shared" si="120"/>
        <v>0</v>
      </c>
      <c r="AA239" s="8">
        <f t="shared" si="120"/>
        <v>0</v>
      </c>
      <c r="AB239" s="8">
        <f t="shared" si="120"/>
        <v>0</v>
      </c>
      <c r="AC239" s="8">
        <f t="shared" si="120"/>
        <v>0</v>
      </c>
      <c r="AD239" s="8">
        <f t="shared" si="120"/>
        <v>0</v>
      </c>
      <c r="AE239" s="8">
        <f t="shared" si="120"/>
        <v>0</v>
      </c>
      <c r="AF239" s="8">
        <f t="shared" si="120"/>
        <v>0</v>
      </c>
      <c r="AG239" s="8">
        <f t="shared" si="120"/>
        <v>2909.83</v>
      </c>
      <c r="AH239" s="8">
        <f>AH240</f>
        <v>3802.6227199999998</v>
      </c>
      <c r="AI239" s="128">
        <f t="shared" si="100"/>
        <v>0.77068931725120637</v>
      </c>
    </row>
    <row r="240" spans="2:35" ht="32.25" customHeight="1" x14ac:dyDescent="0.25">
      <c r="B240" s="94"/>
      <c r="C240" s="59"/>
      <c r="D240" s="27" t="s">
        <v>59</v>
      </c>
      <c r="E240" s="28"/>
      <c r="F240" s="28" t="s">
        <v>60</v>
      </c>
      <c r="G240" s="8">
        <f>G241+G244+G247</f>
        <v>3775.62</v>
      </c>
      <c r="H240" s="8">
        <f t="shared" ref="H240:AG240" si="121">H241+H244+H247</f>
        <v>0</v>
      </c>
      <c r="I240" s="8">
        <f t="shared" si="121"/>
        <v>0</v>
      </c>
      <c r="J240" s="8">
        <f t="shared" si="121"/>
        <v>0</v>
      </c>
      <c r="K240" s="8">
        <f t="shared" si="121"/>
        <v>0</v>
      </c>
      <c r="L240" s="8">
        <f t="shared" si="121"/>
        <v>0</v>
      </c>
      <c r="M240" s="8">
        <f t="shared" si="121"/>
        <v>0</v>
      </c>
      <c r="N240" s="8">
        <f t="shared" si="121"/>
        <v>0</v>
      </c>
      <c r="O240" s="8">
        <f t="shared" si="121"/>
        <v>0</v>
      </c>
      <c r="P240" s="8">
        <f t="shared" si="121"/>
        <v>0</v>
      </c>
      <c r="Q240" s="8">
        <f t="shared" si="121"/>
        <v>0</v>
      </c>
      <c r="R240" s="8">
        <f t="shared" si="121"/>
        <v>0</v>
      </c>
      <c r="S240" s="8">
        <f t="shared" si="121"/>
        <v>0</v>
      </c>
      <c r="T240" s="8">
        <f t="shared" si="121"/>
        <v>0</v>
      </c>
      <c r="U240" s="8">
        <f t="shared" si="121"/>
        <v>0</v>
      </c>
      <c r="V240" s="8">
        <f t="shared" si="121"/>
        <v>0</v>
      </c>
      <c r="W240" s="8">
        <f t="shared" si="121"/>
        <v>0</v>
      </c>
      <c r="X240" s="8">
        <f t="shared" si="121"/>
        <v>0</v>
      </c>
      <c r="Y240" s="8">
        <f t="shared" si="121"/>
        <v>0</v>
      </c>
      <c r="Z240" s="8">
        <f t="shared" si="121"/>
        <v>0</v>
      </c>
      <c r="AA240" s="8">
        <f t="shared" si="121"/>
        <v>0</v>
      </c>
      <c r="AB240" s="8">
        <f t="shared" si="121"/>
        <v>0</v>
      </c>
      <c r="AC240" s="8">
        <f t="shared" si="121"/>
        <v>0</v>
      </c>
      <c r="AD240" s="8">
        <f t="shared" si="121"/>
        <v>0</v>
      </c>
      <c r="AE240" s="8">
        <f t="shared" si="121"/>
        <v>0</v>
      </c>
      <c r="AF240" s="8">
        <f t="shared" si="121"/>
        <v>0</v>
      </c>
      <c r="AG240" s="8">
        <f t="shared" si="121"/>
        <v>2909.83</v>
      </c>
      <c r="AH240" s="8">
        <f>AH241+AH244+AH247</f>
        <v>3802.6227199999998</v>
      </c>
      <c r="AI240" s="128">
        <f t="shared" si="100"/>
        <v>0.77068931725120637</v>
      </c>
    </row>
    <row r="241" spans="2:35" ht="33.75" customHeight="1" x14ac:dyDescent="0.25">
      <c r="B241" s="94"/>
      <c r="C241" s="59"/>
      <c r="D241" s="113" t="s">
        <v>500</v>
      </c>
      <c r="E241" s="36"/>
      <c r="F241" s="36" t="s">
        <v>61</v>
      </c>
      <c r="G241" s="8">
        <f>G242+G243</f>
        <v>887.8</v>
      </c>
      <c r="H241" s="8">
        <f t="shared" ref="H241:AG241" si="122">H242+H243</f>
        <v>0</v>
      </c>
      <c r="I241" s="8">
        <f t="shared" si="122"/>
        <v>0</v>
      </c>
      <c r="J241" s="8">
        <f t="shared" si="122"/>
        <v>0</v>
      </c>
      <c r="K241" s="8">
        <f t="shared" si="122"/>
        <v>0</v>
      </c>
      <c r="L241" s="8">
        <f t="shared" si="122"/>
        <v>0</v>
      </c>
      <c r="M241" s="8">
        <f t="shared" si="122"/>
        <v>0</v>
      </c>
      <c r="N241" s="8">
        <f t="shared" si="122"/>
        <v>0</v>
      </c>
      <c r="O241" s="8">
        <f t="shared" si="122"/>
        <v>0</v>
      </c>
      <c r="P241" s="8">
        <f t="shared" si="122"/>
        <v>0</v>
      </c>
      <c r="Q241" s="8">
        <f t="shared" si="122"/>
        <v>0</v>
      </c>
      <c r="R241" s="8">
        <f t="shared" si="122"/>
        <v>0</v>
      </c>
      <c r="S241" s="8">
        <f t="shared" si="122"/>
        <v>0</v>
      </c>
      <c r="T241" s="8">
        <f t="shared" si="122"/>
        <v>0</v>
      </c>
      <c r="U241" s="8">
        <f t="shared" si="122"/>
        <v>0</v>
      </c>
      <c r="V241" s="8">
        <f t="shared" si="122"/>
        <v>0</v>
      </c>
      <c r="W241" s="8">
        <f t="shared" si="122"/>
        <v>0</v>
      </c>
      <c r="X241" s="8">
        <f t="shared" si="122"/>
        <v>0</v>
      </c>
      <c r="Y241" s="8">
        <f t="shared" si="122"/>
        <v>0</v>
      </c>
      <c r="Z241" s="8">
        <f t="shared" si="122"/>
        <v>0</v>
      </c>
      <c r="AA241" s="8">
        <f t="shared" si="122"/>
        <v>0</v>
      </c>
      <c r="AB241" s="8">
        <f t="shared" si="122"/>
        <v>0</v>
      </c>
      <c r="AC241" s="8">
        <f t="shared" si="122"/>
        <v>0</v>
      </c>
      <c r="AD241" s="8">
        <f t="shared" si="122"/>
        <v>0</v>
      </c>
      <c r="AE241" s="8">
        <f t="shared" si="122"/>
        <v>0</v>
      </c>
      <c r="AF241" s="8">
        <f t="shared" si="122"/>
        <v>0</v>
      </c>
      <c r="AG241" s="8">
        <f t="shared" si="122"/>
        <v>766.62</v>
      </c>
      <c r="AH241" s="8">
        <f>AH242+AH243</f>
        <v>887.79200000000003</v>
      </c>
      <c r="AI241" s="128">
        <f t="shared" si="100"/>
        <v>0.86350529398513187</v>
      </c>
    </row>
    <row r="242" spans="2:35" ht="33.75" customHeight="1" x14ac:dyDescent="0.25">
      <c r="B242" s="94"/>
      <c r="C242" s="59"/>
      <c r="D242" s="27"/>
      <c r="E242" s="37" t="s">
        <v>62</v>
      </c>
      <c r="F242" s="42" t="s">
        <v>63</v>
      </c>
      <c r="G242" s="8">
        <v>443.9</v>
      </c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>
        <v>383.31</v>
      </c>
      <c r="AH242" s="8">
        <v>443.89600000000002</v>
      </c>
      <c r="AI242" s="128">
        <f t="shared" si="100"/>
        <v>0.86350529398513187</v>
      </c>
    </row>
    <row r="243" spans="2:35" ht="22.5" customHeight="1" x14ac:dyDescent="0.25">
      <c r="B243" s="94"/>
      <c r="C243" s="59"/>
      <c r="D243" s="27"/>
      <c r="E243" s="86" t="s">
        <v>161</v>
      </c>
      <c r="F243" s="43" t="s">
        <v>162</v>
      </c>
      <c r="G243" s="8">
        <v>443.9</v>
      </c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>
        <v>383.31</v>
      </c>
      <c r="AH243" s="8">
        <v>443.89600000000002</v>
      </c>
      <c r="AI243" s="128">
        <f t="shared" si="100"/>
        <v>0.86350529398513187</v>
      </c>
    </row>
    <row r="244" spans="2:35" ht="39" customHeight="1" x14ac:dyDescent="0.25">
      <c r="B244" s="94"/>
      <c r="C244" s="59"/>
      <c r="D244" s="27" t="s">
        <v>502</v>
      </c>
      <c r="E244" s="36"/>
      <c r="F244" s="36" t="s">
        <v>61</v>
      </c>
      <c r="G244" s="8">
        <f>G245+G246</f>
        <v>2300.98</v>
      </c>
      <c r="H244" s="8">
        <f t="shared" ref="H244:AG244" si="123">H245+H246</f>
        <v>0</v>
      </c>
      <c r="I244" s="8">
        <f t="shared" si="123"/>
        <v>0</v>
      </c>
      <c r="J244" s="8">
        <f t="shared" si="123"/>
        <v>0</v>
      </c>
      <c r="K244" s="8">
        <f t="shared" si="123"/>
        <v>0</v>
      </c>
      <c r="L244" s="8">
        <f t="shared" si="123"/>
        <v>0</v>
      </c>
      <c r="M244" s="8">
        <f t="shared" si="123"/>
        <v>0</v>
      </c>
      <c r="N244" s="8">
        <f t="shared" si="123"/>
        <v>0</v>
      </c>
      <c r="O244" s="8">
        <f t="shared" si="123"/>
        <v>0</v>
      </c>
      <c r="P244" s="8">
        <f t="shared" si="123"/>
        <v>0</v>
      </c>
      <c r="Q244" s="8">
        <f t="shared" si="123"/>
        <v>0</v>
      </c>
      <c r="R244" s="8">
        <f t="shared" si="123"/>
        <v>0</v>
      </c>
      <c r="S244" s="8">
        <f t="shared" si="123"/>
        <v>0</v>
      </c>
      <c r="T244" s="8">
        <f t="shared" si="123"/>
        <v>0</v>
      </c>
      <c r="U244" s="8">
        <f t="shared" si="123"/>
        <v>0</v>
      </c>
      <c r="V244" s="8">
        <f t="shared" si="123"/>
        <v>0</v>
      </c>
      <c r="W244" s="8">
        <f t="shared" si="123"/>
        <v>0</v>
      </c>
      <c r="X244" s="8">
        <f t="shared" si="123"/>
        <v>0</v>
      </c>
      <c r="Y244" s="8">
        <f t="shared" si="123"/>
        <v>0</v>
      </c>
      <c r="Z244" s="8">
        <f t="shared" si="123"/>
        <v>0</v>
      </c>
      <c r="AA244" s="8">
        <f t="shared" si="123"/>
        <v>0</v>
      </c>
      <c r="AB244" s="8">
        <f t="shared" si="123"/>
        <v>0</v>
      </c>
      <c r="AC244" s="8">
        <f t="shared" si="123"/>
        <v>0</v>
      </c>
      <c r="AD244" s="8">
        <f t="shared" si="123"/>
        <v>0</v>
      </c>
      <c r="AE244" s="8">
        <f t="shared" si="123"/>
        <v>0</v>
      </c>
      <c r="AF244" s="8">
        <f t="shared" si="123"/>
        <v>0</v>
      </c>
      <c r="AG244" s="8">
        <f t="shared" si="123"/>
        <v>1688.04</v>
      </c>
      <c r="AH244" s="8">
        <f>AH245+AH246</f>
        <v>2300.9867199999999</v>
      </c>
      <c r="AI244" s="128">
        <f t="shared" si="100"/>
        <v>0.7336178497857434</v>
      </c>
    </row>
    <row r="245" spans="2:35" ht="33" customHeight="1" x14ac:dyDescent="0.25">
      <c r="B245" s="94"/>
      <c r="C245" s="59"/>
      <c r="D245" s="27"/>
      <c r="E245" s="37" t="s">
        <v>62</v>
      </c>
      <c r="F245" s="42" t="s">
        <v>63</v>
      </c>
      <c r="G245" s="8">
        <v>1429.87</v>
      </c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>
        <v>1075.9100000000001</v>
      </c>
      <c r="AH245" s="8">
        <v>1429.87472</v>
      </c>
      <c r="AI245" s="128">
        <f t="shared" si="100"/>
        <v>0.75245302020463412</v>
      </c>
    </row>
    <row r="246" spans="2:35" ht="22.5" customHeight="1" x14ac:dyDescent="0.25">
      <c r="B246" s="94"/>
      <c r="C246" s="59"/>
      <c r="D246" s="27"/>
      <c r="E246" s="86" t="s">
        <v>161</v>
      </c>
      <c r="F246" s="43" t="s">
        <v>162</v>
      </c>
      <c r="G246" s="8">
        <v>871.11</v>
      </c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>
        <v>612.13</v>
      </c>
      <c r="AH246" s="8">
        <v>871.11199999999997</v>
      </c>
      <c r="AI246" s="128">
        <f t="shared" si="100"/>
        <v>0.70270115140452982</v>
      </c>
    </row>
    <row r="247" spans="2:35" ht="22.5" customHeight="1" x14ac:dyDescent="0.25">
      <c r="B247" s="94"/>
      <c r="C247" s="59"/>
      <c r="D247" s="113" t="s">
        <v>509</v>
      </c>
      <c r="E247" s="86"/>
      <c r="F247" s="114" t="s">
        <v>501</v>
      </c>
      <c r="G247" s="8">
        <f>G248</f>
        <v>586.84</v>
      </c>
      <c r="H247" s="8">
        <f t="shared" ref="H247:AG247" si="124">H248</f>
        <v>0</v>
      </c>
      <c r="I247" s="8">
        <f t="shared" si="124"/>
        <v>0</v>
      </c>
      <c r="J247" s="8">
        <f t="shared" si="124"/>
        <v>0</v>
      </c>
      <c r="K247" s="8">
        <f t="shared" si="124"/>
        <v>0</v>
      </c>
      <c r="L247" s="8">
        <f t="shared" si="124"/>
        <v>0</v>
      </c>
      <c r="M247" s="8">
        <f t="shared" si="124"/>
        <v>0</v>
      </c>
      <c r="N247" s="8">
        <f t="shared" si="124"/>
        <v>0</v>
      </c>
      <c r="O247" s="8">
        <f t="shared" si="124"/>
        <v>0</v>
      </c>
      <c r="P247" s="8">
        <f t="shared" si="124"/>
        <v>0</v>
      </c>
      <c r="Q247" s="8">
        <f t="shared" si="124"/>
        <v>0</v>
      </c>
      <c r="R247" s="8">
        <f t="shared" si="124"/>
        <v>0</v>
      </c>
      <c r="S247" s="8">
        <f t="shared" si="124"/>
        <v>0</v>
      </c>
      <c r="T247" s="8">
        <f t="shared" si="124"/>
        <v>0</v>
      </c>
      <c r="U247" s="8">
        <f t="shared" si="124"/>
        <v>0</v>
      </c>
      <c r="V247" s="8">
        <f t="shared" si="124"/>
        <v>0</v>
      </c>
      <c r="W247" s="8">
        <f t="shared" si="124"/>
        <v>0</v>
      </c>
      <c r="X247" s="8">
        <f t="shared" si="124"/>
        <v>0</v>
      </c>
      <c r="Y247" s="8">
        <f t="shared" si="124"/>
        <v>0</v>
      </c>
      <c r="Z247" s="8">
        <f t="shared" si="124"/>
        <v>0</v>
      </c>
      <c r="AA247" s="8">
        <f t="shared" si="124"/>
        <v>0</v>
      </c>
      <c r="AB247" s="8">
        <f t="shared" si="124"/>
        <v>0</v>
      </c>
      <c r="AC247" s="8">
        <f t="shared" si="124"/>
        <v>0</v>
      </c>
      <c r="AD247" s="8">
        <f t="shared" si="124"/>
        <v>0</v>
      </c>
      <c r="AE247" s="8">
        <f t="shared" si="124"/>
        <v>0</v>
      </c>
      <c r="AF247" s="8">
        <f t="shared" si="124"/>
        <v>0</v>
      </c>
      <c r="AG247" s="8">
        <f t="shared" si="124"/>
        <v>455.17</v>
      </c>
      <c r="AH247" s="8">
        <f>AH248</f>
        <v>613.84400000000005</v>
      </c>
      <c r="AI247" s="128">
        <f t="shared" si="100"/>
        <v>0.77562879149342234</v>
      </c>
    </row>
    <row r="248" spans="2:35" ht="33" customHeight="1" x14ac:dyDescent="0.25">
      <c r="B248" s="94"/>
      <c r="C248" s="59"/>
      <c r="D248" s="27"/>
      <c r="E248" s="37" t="s">
        <v>62</v>
      </c>
      <c r="F248" s="42" t="s">
        <v>63</v>
      </c>
      <c r="G248" s="8">
        <v>586.84</v>
      </c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>
        <v>455.17</v>
      </c>
      <c r="AH248" s="8">
        <v>613.84400000000005</v>
      </c>
      <c r="AI248" s="128">
        <f t="shared" si="100"/>
        <v>0.77562879149342234</v>
      </c>
    </row>
    <row r="249" spans="2:35" ht="31.9" customHeight="1" x14ac:dyDescent="0.25">
      <c r="B249" s="94"/>
      <c r="C249" s="59"/>
      <c r="D249" s="27" t="s">
        <v>189</v>
      </c>
      <c r="E249" s="28"/>
      <c r="F249" s="28" t="s">
        <v>190</v>
      </c>
      <c r="G249" s="32">
        <f>G250+G255+G259</f>
        <v>23308.400000000001</v>
      </c>
      <c r="H249" s="32">
        <f t="shared" ref="H249:AG249" si="125">H250+H255+H259</f>
        <v>0</v>
      </c>
      <c r="I249" s="32">
        <f t="shared" si="125"/>
        <v>0</v>
      </c>
      <c r="J249" s="32">
        <f t="shared" si="125"/>
        <v>0</v>
      </c>
      <c r="K249" s="32">
        <f t="shared" si="125"/>
        <v>0</v>
      </c>
      <c r="L249" s="32">
        <f t="shared" si="125"/>
        <v>0</v>
      </c>
      <c r="M249" s="32">
        <f t="shared" si="125"/>
        <v>0</v>
      </c>
      <c r="N249" s="32">
        <f t="shared" si="125"/>
        <v>0</v>
      </c>
      <c r="O249" s="32">
        <f t="shared" si="125"/>
        <v>0</v>
      </c>
      <c r="P249" s="32">
        <f t="shared" si="125"/>
        <v>0</v>
      </c>
      <c r="Q249" s="32">
        <f t="shared" si="125"/>
        <v>0</v>
      </c>
      <c r="R249" s="32">
        <f t="shared" si="125"/>
        <v>0</v>
      </c>
      <c r="S249" s="32">
        <f t="shared" si="125"/>
        <v>0</v>
      </c>
      <c r="T249" s="32">
        <f t="shared" si="125"/>
        <v>0</v>
      </c>
      <c r="U249" s="32">
        <f t="shared" si="125"/>
        <v>0</v>
      </c>
      <c r="V249" s="32">
        <f t="shared" si="125"/>
        <v>0</v>
      </c>
      <c r="W249" s="32">
        <f t="shared" si="125"/>
        <v>0</v>
      </c>
      <c r="X249" s="32">
        <f t="shared" si="125"/>
        <v>0</v>
      </c>
      <c r="Y249" s="32">
        <f t="shared" si="125"/>
        <v>0</v>
      </c>
      <c r="Z249" s="32">
        <f t="shared" si="125"/>
        <v>0</v>
      </c>
      <c r="AA249" s="32">
        <f t="shared" si="125"/>
        <v>0</v>
      </c>
      <c r="AB249" s="32">
        <f t="shared" si="125"/>
        <v>0</v>
      </c>
      <c r="AC249" s="32">
        <f t="shared" si="125"/>
        <v>0</v>
      </c>
      <c r="AD249" s="32">
        <f t="shared" si="125"/>
        <v>0</v>
      </c>
      <c r="AE249" s="32">
        <f t="shared" si="125"/>
        <v>0</v>
      </c>
      <c r="AF249" s="32">
        <f t="shared" si="125"/>
        <v>0</v>
      </c>
      <c r="AG249" s="32">
        <f t="shared" si="125"/>
        <v>22953.95</v>
      </c>
      <c r="AH249" s="32">
        <f>AH250+AH255+AH259</f>
        <v>23389.4</v>
      </c>
      <c r="AI249" s="128">
        <f t="shared" si="100"/>
        <v>0.98479303598702606</v>
      </c>
    </row>
    <row r="250" spans="2:35" ht="36.75" customHeight="1" x14ac:dyDescent="0.25">
      <c r="B250" s="94"/>
      <c r="C250" s="59"/>
      <c r="D250" s="27" t="s">
        <v>191</v>
      </c>
      <c r="E250" s="28"/>
      <c r="F250" s="28" t="s">
        <v>192</v>
      </c>
      <c r="G250" s="32">
        <f>G252</f>
        <v>103.9</v>
      </c>
      <c r="H250" s="32">
        <f t="shared" ref="H250:AG250" si="126">H252</f>
        <v>0</v>
      </c>
      <c r="I250" s="32">
        <f t="shared" si="126"/>
        <v>0</v>
      </c>
      <c r="J250" s="32">
        <f t="shared" si="126"/>
        <v>0</v>
      </c>
      <c r="K250" s="32">
        <f t="shared" si="126"/>
        <v>0</v>
      </c>
      <c r="L250" s="32">
        <f t="shared" si="126"/>
        <v>0</v>
      </c>
      <c r="M250" s="32">
        <f t="shared" si="126"/>
        <v>0</v>
      </c>
      <c r="N250" s="32">
        <f t="shared" si="126"/>
        <v>0</v>
      </c>
      <c r="O250" s="32">
        <f t="shared" si="126"/>
        <v>0</v>
      </c>
      <c r="P250" s="32">
        <f t="shared" si="126"/>
        <v>0</v>
      </c>
      <c r="Q250" s="32">
        <f t="shared" si="126"/>
        <v>0</v>
      </c>
      <c r="R250" s="32">
        <f t="shared" si="126"/>
        <v>0</v>
      </c>
      <c r="S250" s="32">
        <f t="shared" si="126"/>
        <v>0</v>
      </c>
      <c r="T250" s="32">
        <f t="shared" si="126"/>
        <v>0</v>
      </c>
      <c r="U250" s="32">
        <f t="shared" si="126"/>
        <v>0</v>
      </c>
      <c r="V250" s="32">
        <f t="shared" si="126"/>
        <v>0</v>
      </c>
      <c r="W250" s="32">
        <f t="shared" si="126"/>
        <v>0</v>
      </c>
      <c r="X250" s="32">
        <f t="shared" si="126"/>
        <v>0</v>
      </c>
      <c r="Y250" s="32">
        <f t="shared" si="126"/>
        <v>0</v>
      </c>
      <c r="Z250" s="32">
        <f t="shared" si="126"/>
        <v>0</v>
      </c>
      <c r="AA250" s="32">
        <f t="shared" si="126"/>
        <v>0</v>
      </c>
      <c r="AB250" s="32">
        <f t="shared" si="126"/>
        <v>0</v>
      </c>
      <c r="AC250" s="32">
        <f t="shared" si="126"/>
        <v>0</v>
      </c>
      <c r="AD250" s="32">
        <f t="shared" si="126"/>
        <v>0</v>
      </c>
      <c r="AE250" s="32">
        <f t="shared" si="126"/>
        <v>0</v>
      </c>
      <c r="AF250" s="32">
        <f t="shared" si="126"/>
        <v>0</v>
      </c>
      <c r="AG250" s="32">
        <f t="shared" si="126"/>
        <v>83.12</v>
      </c>
      <c r="AH250" s="32">
        <f>AH252</f>
        <v>103.9</v>
      </c>
      <c r="AI250" s="128">
        <f t="shared" si="100"/>
        <v>0.8</v>
      </c>
    </row>
    <row r="251" spans="2:35" ht="60.6" customHeight="1" x14ac:dyDescent="0.25">
      <c r="B251" s="94"/>
      <c r="C251" s="59"/>
      <c r="D251" s="103" t="s">
        <v>204</v>
      </c>
      <c r="E251" s="104"/>
      <c r="F251" s="75" t="s">
        <v>205</v>
      </c>
      <c r="G251" s="32">
        <f>G252</f>
        <v>103.9</v>
      </c>
      <c r="H251" s="32">
        <f t="shared" ref="H251:AG251" si="127">H252</f>
        <v>0</v>
      </c>
      <c r="I251" s="32">
        <f t="shared" si="127"/>
        <v>0</v>
      </c>
      <c r="J251" s="32">
        <f t="shared" si="127"/>
        <v>0</v>
      </c>
      <c r="K251" s="32">
        <f t="shared" si="127"/>
        <v>0</v>
      </c>
      <c r="L251" s="32">
        <f t="shared" si="127"/>
        <v>0</v>
      </c>
      <c r="M251" s="32">
        <f t="shared" si="127"/>
        <v>0</v>
      </c>
      <c r="N251" s="32">
        <f t="shared" si="127"/>
        <v>0</v>
      </c>
      <c r="O251" s="32">
        <f t="shared" si="127"/>
        <v>0</v>
      </c>
      <c r="P251" s="32">
        <f t="shared" si="127"/>
        <v>0</v>
      </c>
      <c r="Q251" s="32">
        <f t="shared" si="127"/>
        <v>0</v>
      </c>
      <c r="R251" s="32">
        <f t="shared" si="127"/>
        <v>0</v>
      </c>
      <c r="S251" s="32">
        <f t="shared" si="127"/>
        <v>0</v>
      </c>
      <c r="T251" s="32">
        <f t="shared" si="127"/>
        <v>0</v>
      </c>
      <c r="U251" s="32">
        <f t="shared" si="127"/>
        <v>0</v>
      </c>
      <c r="V251" s="32">
        <f t="shared" si="127"/>
        <v>0</v>
      </c>
      <c r="W251" s="32">
        <f t="shared" si="127"/>
        <v>0</v>
      </c>
      <c r="X251" s="32">
        <f t="shared" si="127"/>
        <v>0</v>
      </c>
      <c r="Y251" s="32">
        <f t="shared" si="127"/>
        <v>0</v>
      </c>
      <c r="Z251" s="32">
        <f t="shared" si="127"/>
        <v>0</v>
      </c>
      <c r="AA251" s="32">
        <f t="shared" si="127"/>
        <v>0</v>
      </c>
      <c r="AB251" s="32">
        <f t="shared" si="127"/>
        <v>0</v>
      </c>
      <c r="AC251" s="32">
        <f t="shared" si="127"/>
        <v>0</v>
      </c>
      <c r="AD251" s="32">
        <f t="shared" si="127"/>
        <v>0</v>
      </c>
      <c r="AE251" s="32">
        <f t="shared" si="127"/>
        <v>0</v>
      </c>
      <c r="AF251" s="32">
        <f t="shared" si="127"/>
        <v>0</v>
      </c>
      <c r="AG251" s="32">
        <f t="shared" si="127"/>
        <v>83.12</v>
      </c>
      <c r="AH251" s="32">
        <f>AH252</f>
        <v>103.9</v>
      </c>
      <c r="AI251" s="128">
        <f t="shared" si="100"/>
        <v>0.8</v>
      </c>
    </row>
    <row r="252" spans="2:35" ht="54" customHeight="1" x14ac:dyDescent="0.25">
      <c r="B252" s="94"/>
      <c r="C252" s="59"/>
      <c r="D252" s="27" t="s">
        <v>206</v>
      </c>
      <c r="E252" s="27"/>
      <c r="F252" s="57" t="s">
        <v>207</v>
      </c>
      <c r="G252" s="32">
        <f>G253+G254</f>
        <v>103.9</v>
      </c>
      <c r="H252" s="32">
        <f t="shared" ref="H252:AG252" si="128">H253+H254</f>
        <v>0</v>
      </c>
      <c r="I252" s="32">
        <f t="shared" si="128"/>
        <v>0</v>
      </c>
      <c r="J252" s="32">
        <f t="shared" si="128"/>
        <v>0</v>
      </c>
      <c r="K252" s="32">
        <f t="shared" si="128"/>
        <v>0</v>
      </c>
      <c r="L252" s="32">
        <f t="shared" si="128"/>
        <v>0</v>
      </c>
      <c r="M252" s="32">
        <f t="shared" si="128"/>
        <v>0</v>
      </c>
      <c r="N252" s="32">
        <f t="shared" si="128"/>
        <v>0</v>
      </c>
      <c r="O252" s="32">
        <f t="shared" si="128"/>
        <v>0</v>
      </c>
      <c r="P252" s="32">
        <f t="shared" si="128"/>
        <v>0</v>
      </c>
      <c r="Q252" s="32">
        <f t="shared" si="128"/>
        <v>0</v>
      </c>
      <c r="R252" s="32">
        <f t="shared" si="128"/>
        <v>0</v>
      </c>
      <c r="S252" s="32">
        <f t="shared" si="128"/>
        <v>0</v>
      </c>
      <c r="T252" s="32">
        <f t="shared" si="128"/>
        <v>0</v>
      </c>
      <c r="U252" s="32">
        <f t="shared" si="128"/>
        <v>0</v>
      </c>
      <c r="V252" s="32">
        <f t="shared" si="128"/>
        <v>0</v>
      </c>
      <c r="W252" s="32">
        <f t="shared" si="128"/>
        <v>0</v>
      </c>
      <c r="X252" s="32">
        <f t="shared" si="128"/>
        <v>0</v>
      </c>
      <c r="Y252" s="32">
        <f t="shared" si="128"/>
        <v>0</v>
      </c>
      <c r="Z252" s="32">
        <f t="shared" si="128"/>
        <v>0</v>
      </c>
      <c r="AA252" s="32">
        <f t="shared" si="128"/>
        <v>0</v>
      </c>
      <c r="AB252" s="32">
        <f t="shared" si="128"/>
        <v>0</v>
      </c>
      <c r="AC252" s="32">
        <f t="shared" si="128"/>
        <v>0</v>
      </c>
      <c r="AD252" s="32">
        <f t="shared" si="128"/>
        <v>0</v>
      </c>
      <c r="AE252" s="32">
        <f t="shared" si="128"/>
        <v>0</v>
      </c>
      <c r="AF252" s="32">
        <f t="shared" si="128"/>
        <v>0</v>
      </c>
      <c r="AG252" s="32">
        <f t="shared" si="128"/>
        <v>83.12</v>
      </c>
      <c r="AH252" s="32">
        <f>AH253+AH254</f>
        <v>103.9</v>
      </c>
      <c r="AI252" s="128">
        <f t="shared" si="100"/>
        <v>0.8</v>
      </c>
    </row>
    <row r="253" spans="2:35" ht="30.75" customHeight="1" x14ac:dyDescent="0.25">
      <c r="B253" s="94"/>
      <c r="C253" s="59"/>
      <c r="D253" s="27"/>
      <c r="E253" s="56" t="s">
        <v>62</v>
      </c>
      <c r="F253" s="48" t="s">
        <v>63</v>
      </c>
      <c r="G253" s="32">
        <v>41.56</v>
      </c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>
        <v>20.78</v>
      </c>
      <c r="AH253" s="32">
        <v>48.482999999999997</v>
      </c>
      <c r="AI253" s="128">
        <f t="shared" si="100"/>
        <v>0.5</v>
      </c>
    </row>
    <row r="254" spans="2:35" ht="52.5" customHeight="1" x14ac:dyDescent="0.25">
      <c r="B254" s="94"/>
      <c r="C254" s="59"/>
      <c r="D254" s="27"/>
      <c r="E254" s="37" t="s">
        <v>13</v>
      </c>
      <c r="F254" s="48" t="s">
        <v>14</v>
      </c>
      <c r="G254" s="32">
        <v>62.34</v>
      </c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>
        <v>62.34</v>
      </c>
      <c r="AH254" s="32">
        <v>55.417000000000002</v>
      </c>
      <c r="AI254" s="128">
        <f t="shared" si="100"/>
        <v>1</v>
      </c>
    </row>
    <row r="255" spans="2:35" ht="60.6" customHeight="1" x14ac:dyDescent="0.25">
      <c r="B255" s="94"/>
      <c r="C255" s="59"/>
      <c r="D255" s="27" t="s">
        <v>208</v>
      </c>
      <c r="E255" s="28"/>
      <c r="F255" s="28" t="s">
        <v>452</v>
      </c>
      <c r="G255" s="32">
        <f>G256</f>
        <v>15265.2</v>
      </c>
      <c r="H255" s="32">
        <f t="shared" ref="H255:AG257" si="129">H256</f>
        <v>0</v>
      </c>
      <c r="I255" s="32">
        <f t="shared" si="129"/>
        <v>0</v>
      </c>
      <c r="J255" s="32">
        <f t="shared" si="129"/>
        <v>0</v>
      </c>
      <c r="K255" s="32">
        <f t="shared" si="129"/>
        <v>0</v>
      </c>
      <c r="L255" s="32">
        <f t="shared" si="129"/>
        <v>0</v>
      </c>
      <c r="M255" s="32">
        <f t="shared" si="129"/>
        <v>0</v>
      </c>
      <c r="N255" s="32">
        <f t="shared" si="129"/>
        <v>0</v>
      </c>
      <c r="O255" s="32">
        <f t="shared" si="129"/>
        <v>0</v>
      </c>
      <c r="P255" s="32">
        <f t="shared" si="129"/>
        <v>0</v>
      </c>
      <c r="Q255" s="32">
        <f t="shared" si="129"/>
        <v>0</v>
      </c>
      <c r="R255" s="32">
        <f t="shared" si="129"/>
        <v>0</v>
      </c>
      <c r="S255" s="32">
        <f t="shared" si="129"/>
        <v>0</v>
      </c>
      <c r="T255" s="32">
        <f t="shared" si="129"/>
        <v>0</v>
      </c>
      <c r="U255" s="32">
        <f t="shared" si="129"/>
        <v>0</v>
      </c>
      <c r="V255" s="32">
        <f t="shared" si="129"/>
        <v>0</v>
      </c>
      <c r="W255" s="32">
        <f t="shared" si="129"/>
        <v>0</v>
      </c>
      <c r="X255" s="32">
        <f t="shared" si="129"/>
        <v>0</v>
      </c>
      <c r="Y255" s="32">
        <f t="shared" si="129"/>
        <v>0</v>
      </c>
      <c r="Z255" s="32">
        <f t="shared" si="129"/>
        <v>0</v>
      </c>
      <c r="AA255" s="32">
        <f t="shared" si="129"/>
        <v>0</v>
      </c>
      <c r="AB255" s="32">
        <f t="shared" si="129"/>
        <v>0</v>
      </c>
      <c r="AC255" s="32">
        <f t="shared" si="129"/>
        <v>0</v>
      </c>
      <c r="AD255" s="32">
        <f t="shared" si="129"/>
        <v>0</v>
      </c>
      <c r="AE255" s="32">
        <f t="shared" si="129"/>
        <v>0</v>
      </c>
      <c r="AF255" s="32">
        <f t="shared" si="129"/>
        <v>0</v>
      </c>
      <c r="AG255" s="32">
        <f t="shared" si="129"/>
        <v>15186.87</v>
      </c>
      <c r="AH255" s="32">
        <f>AH256</f>
        <v>15292.2</v>
      </c>
      <c r="AI255" s="128">
        <f t="shared" si="100"/>
        <v>0.99486872101249901</v>
      </c>
    </row>
    <row r="256" spans="2:35" ht="54" customHeight="1" x14ac:dyDescent="0.25">
      <c r="B256" s="94"/>
      <c r="C256" s="59"/>
      <c r="D256" s="27" t="s">
        <v>219</v>
      </c>
      <c r="E256" s="56"/>
      <c r="F256" s="75" t="s">
        <v>205</v>
      </c>
      <c r="G256" s="32">
        <f>G257</f>
        <v>15265.2</v>
      </c>
      <c r="H256" s="32">
        <f t="shared" si="129"/>
        <v>0</v>
      </c>
      <c r="I256" s="32">
        <f t="shared" si="129"/>
        <v>0</v>
      </c>
      <c r="J256" s="32">
        <f t="shared" si="129"/>
        <v>0</v>
      </c>
      <c r="K256" s="32">
        <f t="shared" si="129"/>
        <v>0</v>
      </c>
      <c r="L256" s="32">
        <f t="shared" si="129"/>
        <v>0</v>
      </c>
      <c r="M256" s="32">
        <f t="shared" si="129"/>
        <v>0</v>
      </c>
      <c r="N256" s="32">
        <f t="shared" si="129"/>
        <v>0</v>
      </c>
      <c r="O256" s="32">
        <f t="shared" si="129"/>
        <v>0</v>
      </c>
      <c r="P256" s="32">
        <f t="shared" si="129"/>
        <v>0</v>
      </c>
      <c r="Q256" s="32">
        <f t="shared" si="129"/>
        <v>0</v>
      </c>
      <c r="R256" s="32">
        <f t="shared" si="129"/>
        <v>0</v>
      </c>
      <c r="S256" s="32">
        <f t="shared" si="129"/>
        <v>0</v>
      </c>
      <c r="T256" s="32">
        <f t="shared" si="129"/>
        <v>0</v>
      </c>
      <c r="U256" s="32">
        <f t="shared" si="129"/>
        <v>0</v>
      </c>
      <c r="V256" s="32">
        <f t="shared" si="129"/>
        <v>0</v>
      </c>
      <c r="W256" s="32">
        <f t="shared" si="129"/>
        <v>0</v>
      </c>
      <c r="X256" s="32">
        <f t="shared" si="129"/>
        <v>0</v>
      </c>
      <c r="Y256" s="32">
        <f t="shared" si="129"/>
        <v>0</v>
      </c>
      <c r="Z256" s="32">
        <f t="shared" si="129"/>
        <v>0</v>
      </c>
      <c r="AA256" s="32">
        <f t="shared" si="129"/>
        <v>0</v>
      </c>
      <c r="AB256" s="32">
        <f t="shared" si="129"/>
        <v>0</v>
      </c>
      <c r="AC256" s="32">
        <f t="shared" si="129"/>
        <v>0</v>
      </c>
      <c r="AD256" s="32">
        <f t="shared" si="129"/>
        <v>0</v>
      </c>
      <c r="AE256" s="32">
        <f t="shared" si="129"/>
        <v>0</v>
      </c>
      <c r="AF256" s="32">
        <f t="shared" si="129"/>
        <v>0</v>
      </c>
      <c r="AG256" s="32">
        <f t="shared" si="129"/>
        <v>15186.87</v>
      </c>
      <c r="AH256" s="32">
        <f>AH257</f>
        <v>15292.2</v>
      </c>
      <c r="AI256" s="128">
        <f t="shared" si="100"/>
        <v>0.99486872101249901</v>
      </c>
    </row>
    <row r="257" spans="2:35" ht="48.6" customHeight="1" x14ac:dyDescent="0.25">
      <c r="B257" s="94"/>
      <c r="C257" s="59"/>
      <c r="D257" s="27" t="s">
        <v>220</v>
      </c>
      <c r="E257" s="56"/>
      <c r="F257" s="57" t="s">
        <v>207</v>
      </c>
      <c r="G257" s="32">
        <f>G258</f>
        <v>15265.2</v>
      </c>
      <c r="H257" s="32">
        <f t="shared" si="129"/>
        <v>0</v>
      </c>
      <c r="I257" s="32">
        <f t="shared" si="129"/>
        <v>0</v>
      </c>
      <c r="J257" s="32">
        <f t="shared" si="129"/>
        <v>0</v>
      </c>
      <c r="K257" s="32">
        <f t="shared" si="129"/>
        <v>0</v>
      </c>
      <c r="L257" s="32">
        <f t="shared" si="129"/>
        <v>0</v>
      </c>
      <c r="M257" s="32">
        <f t="shared" si="129"/>
        <v>0</v>
      </c>
      <c r="N257" s="32">
        <f t="shared" si="129"/>
        <v>0</v>
      </c>
      <c r="O257" s="32">
        <f t="shared" si="129"/>
        <v>0</v>
      </c>
      <c r="P257" s="32">
        <f t="shared" si="129"/>
        <v>0</v>
      </c>
      <c r="Q257" s="32">
        <f t="shared" si="129"/>
        <v>0</v>
      </c>
      <c r="R257" s="32">
        <f t="shared" si="129"/>
        <v>0</v>
      </c>
      <c r="S257" s="32">
        <f t="shared" si="129"/>
        <v>0</v>
      </c>
      <c r="T257" s="32">
        <f t="shared" si="129"/>
        <v>0</v>
      </c>
      <c r="U257" s="32">
        <f t="shared" si="129"/>
        <v>0</v>
      </c>
      <c r="V257" s="32">
        <f t="shared" si="129"/>
        <v>0</v>
      </c>
      <c r="W257" s="32">
        <f t="shared" si="129"/>
        <v>0</v>
      </c>
      <c r="X257" s="32">
        <f t="shared" si="129"/>
        <v>0</v>
      </c>
      <c r="Y257" s="32">
        <f t="shared" si="129"/>
        <v>0</v>
      </c>
      <c r="Z257" s="32">
        <f t="shared" si="129"/>
        <v>0</v>
      </c>
      <c r="AA257" s="32">
        <f t="shared" si="129"/>
        <v>0</v>
      </c>
      <c r="AB257" s="32">
        <f t="shared" si="129"/>
        <v>0</v>
      </c>
      <c r="AC257" s="32">
        <f t="shared" si="129"/>
        <v>0</v>
      </c>
      <c r="AD257" s="32">
        <f t="shared" si="129"/>
        <v>0</v>
      </c>
      <c r="AE257" s="32">
        <f t="shared" si="129"/>
        <v>0</v>
      </c>
      <c r="AF257" s="32">
        <f t="shared" si="129"/>
        <v>0</v>
      </c>
      <c r="AG257" s="32">
        <f t="shared" si="129"/>
        <v>15186.87</v>
      </c>
      <c r="AH257" s="32">
        <f>AH258</f>
        <v>15292.2</v>
      </c>
      <c r="AI257" s="128">
        <f t="shared" si="100"/>
        <v>0.99486872101249901</v>
      </c>
    </row>
    <row r="258" spans="2:35" ht="48.75" customHeight="1" x14ac:dyDescent="0.25">
      <c r="B258" s="94"/>
      <c r="C258" s="59"/>
      <c r="D258" s="76"/>
      <c r="E258" s="37" t="s">
        <v>13</v>
      </c>
      <c r="F258" s="48" t="s">
        <v>14</v>
      </c>
      <c r="G258" s="32">
        <v>15265.2</v>
      </c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>
        <v>15186.87</v>
      </c>
      <c r="AH258" s="32">
        <v>15292.2</v>
      </c>
      <c r="AI258" s="128">
        <f t="shared" si="100"/>
        <v>0.99486872101249901</v>
      </c>
    </row>
    <row r="259" spans="2:35" ht="45.75" customHeight="1" x14ac:dyDescent="0.25">
      <c r="B259" s="94"/>
      <c r="C259" s="59"/>
      <c r="D259" s="27" t="s">
        <v>240</v>
      </c>
      <c r="E259" s="28"/>
      <c r="F259" s="28" t="s">
        <v>241</v>
      </c>
      <c r="G259" s="32">
        <f>G263+G260+G267</f>
        <v>7939.3</v>
      </c>
      <c r="H259" s="32">
        <f t="shared" ref="H259:AG259" si="130">H263+H260+H267</f>
        <v>0</v>
      </c>
      <c r="I259" s="32">
        <f t="shared" si="130"/>
        <v>0</v>
      </c>
      <c r="J259" s="32">
        <f t="shared" si="130"/>
        <v>0</v>
      </c>
      <c r="K259" s="32">
        <f t="shared" si="130"/>
        <v>0</v>
      </c>
      <c r="L259" s="32">
        <f t="shared" si="130"/>
        <v>0</v>
      </c>
      <c r="M259" s="32">
        <f t="shared" si="130"/>
        <v>0</v>
      </c>
      <c r="N259" s="32">
        <f t="shared" si="130"/>
        <v>0</v>
      </c>
      <c r="O259" s="32">
        <f t="shared" si="130"/>
        <v>0</v>
      </c>
      <c r="P259" s="32">
        <f t="shared" si="130"/>
        <v>0</v>
      </c>
      <c r="Q259" s="32">
        <f t="shared" si="130"/>
        <v>0</v>
      </c>
      <c r="R259" s="32">
        <f t="shared" si="130"/>
        <v>0</v>
      </c>
      <c r="S259" s="32">
        <f t="shared" si="130"/>
        <v>0</v>
      </c>
      <c r="T259" s="32">
        <f t="shared" si="130"/>
        <v>0</v>
      </c>
      <c r="U259" s="32">
        <f t="shared" si="130"/>
        <v>0</v>
      </c>
      <c r="V259" s="32">
        <f t="shared" si="130"/>
        <v>0</v>
      </c>
      <c r="W259" s="32">
        <f t="shared" si="130"/>
        <v>0</v>
      </c>
      <c r="X259" s="32">
        <f t="shared" si="130"/>
        <v>0</v>
      </c>
      <c r="Y259" s="32">
        <f t="shared" si="130"/>
        <v>0</v>
      </c>
      <c r="Z259" s="32">
        <f t="shared" si="130"/>
        <v>0</v>
      </c>
      <c r="AA259" s="32">
        <f t="shared" si="130"/>
        <v>0</v>
      </c>
      <c r="AB259" s="32">
        <f t="shared" si="130"/>
        <v>0</v>
      </c>
      <c r="AC259" s="32">
        <f t="shared" si="130"/>
        <v>0</v>
      </c>
      <c r="AD259" s="32">
        <f t="shared" si="130"/>
        <v>0</v>
      </c>
      <c r="AE259" s="32">
        <f t="shared" si="130"/>
        <v>0</v>
      </c>
      <c r="AF259" s="32">
        <f t="shared" si="130"/>
        <v>0</v>
      </c>
      <c r="AG259" s="32">
        <f t="shared" si="130"/>
        <v>7683.96</v>
      </c>
      <c r="AH259" s="32">
        <f>AH263+AH260+AH267</f>
        <v>7993.3</v>
      </c>
      <c r="AI259" s="128">
        <f t="shared" si="100"/>
        <v>0.96783847442469739</v>
      </c>
    </row>
    <row r="260" spans="2:35" ht="45.75" customHeight="1" x14ac:dyDescent="0.25">
      <c r="B260" s="94"/>
      <c r="C260" s="59"/>
      <c r="D260" s="27" t="s">
        <v>248</v>
      </c>
      <c r="E260" s="82"/>
      <c r="F260" s="75" t="s">
        <v>205</v>
      </c>
      <c r="G260" s="32">
        <f>G261</f>
        <v>287.5</v>
      </c>
      <c r="H260" s="32">
        <f t="shared" ref="H260:AG261" si="131">H261</f>
        <v>0</v>
      </c>
      <c r="I260" s="32">
        <f t="shared" si="131"/>
        <v>0</v>
      </c>
      <c r="J260" s="32">
        <f t="shared" si="131"/>
        <v>0</v>
      </c>
      <c r="K260" s="32">
        <f t="shared" si="131"/>
        <v>0</v>
      </c>
      <c r="L260" s="32">
        <f t="shared" si="131"/>
        <v>0</v>
      </c>
      <c r="M260" s="32">
        <f t="shared" si="131"/>
        <v>0</v>
      </c>
      <c r="N260" s="32">
        <f t="shared" si="131"/>
        <v>0</v>
      </c>
      <c r="O260" s="32">
        <f t="shared" si="131"/>
        <v>0</v>
      </c>
      <c r="P260" s="32">
        <f t="shared" si="131"/>
        <v>0</v>
      </c>
      <c r="Q260" s="32">
        <f t="shared" si="131"/>
        <v>0</v>
      </c>
      <c r="R260" s="32">
        <f t="shared" si="131"/>
        <v>0</v>
      </c>
      <c r="S260" s="32">
        <f t="shared" si="131"/>
        <v>0</v>
      </c>
      <c r="T260" s="32">
        <f t="shared" si="131"/>
        <v>0</v>
      </c>
      <c r="U260" s="32">
        <f t="shared" si="131"/>
        <v>0</v>
      </c>
      <c r="V260" s="32">
        <f t="shared" si="131"/>
        <v>0</v>
      </c>
      <c r="W260" s="32">
        <f t="shared" si="131"/>
        <v>0</v>
      </c>
      <c r="X260" s="32">
        <f t="shared" si="131"/>
        <v>0</v>
      </c>
      <c r="Y260" s="32">
        <f t="shared" si="131"/>
        <v>0</v>
      </c>
      <c r="Z260" s="32">
        <f t="shared" si="131"/>
        <v>0</v>
      </c>
      <c r="AA260" s="32">
        <f t="shared" si="131"/>
        <v>0</v>
      </c>
      <c r="AB260" s="32">
        <f t="shared" si="131"/>
        <v>0</v>
      </c>
      <c r="AC260" s="32">
        <f t="shared" si="131"/>
        <v>0</v>
      </c>
      <c r="AD260" s="32">
        <f t="shared" si="131"/>
        <v>0</v>
      </c>
      <c r="AE260" s="32">
        <f t="shared" si="131"/>
        <v>0</v>
      </c>
      <c r="AF260" s="32">
        <f t="shared" si="131"/>
        <v>0</v>
      </c>
      <c r="AG260" s="32">
        <f t="shared" si="131"/>
        <v>62.5</v>
      </c>
      <c r="AH260" s="32">
        <f>AH261</f>
        <v>314.5</v>
      </c>
      <c r="AI260" s="128">
        <f t="shared" si="100"/>
        <v>0.21739130434782608</v>
      </c>
    </row>
    <row r="261" spans="2:35" ht="45.75" customHeight="1" x14ac:dyDescent="0.25">
      <c r="B261" s="94"/>
      <c r="C261" s="59"/>
      <c r="D261" s="27" t="s">
        <v>249</v>
      </c>
      <c r="E261" s="56"/>
      <c r="F261" s="77" t="s">
        <v>207</v>
      </c>
      <c r="G261" s="32">
        <f>G262</f>
        <v>287.5</v>
      </c>
      <c r="H261" s="32">
        <f t="shared" si="131"/>
        <v>0</v>
      </c>
      <c r="I261" s="32">
        <f t="shared" si="131"/>
        <v>0</v>
      </c>
      <c r="J261" s="32">
        <f t="shared" si="131"/>
        <v>0</v>
      </c>
      <c r="K261" s="32">
        <f t="shared" si="131"/>
        <v>0</v>
      </c>
      <c r="L261" s="32">
        <f t="shared" si="131"/>
        <v>0</v>
      </c>
      <c r="M261" s="32">
        <f t="shared" si="131"/>
        <v>0</v>
      </c>
      <c r="N261" s="32">
        <f t="shared" si="131"/>
        <v>0</v>
      </c>
      <c r="O261" s="32">
        <f t="shared" si="131"/>
        <v>0</v>
      </c>
      <c r="P261" s="32">
        <f t="shared" si="131"/>
        <v>0</v>
      </c>
      <c r="Q261" s="32">
        <f t="shared" si="131"/>
        <v>0</v>
      </c>
      <c r="R261" s="32">
        <f t="shared" si="131"/>
        <v>0</v>
      </c>
      <c r="S261" s="32">
        <f t="shared" si="131"/>
        <v>0</v>
      </c>
      <c r="T261" s="32">
        <f t="shared" si="131"/>
        <v>0</v>
      </c>
      <c r="U261" s="32">
        <f t="shared" si="131"/>
        <v>0</v>
      </c>
      <c r="V261" s="32">
        <f t="shared" si="131"/>
        <v>0</v>
      </c>
      <c r="W261" s="32">
        <f t="shared" si="131"/>
        <v>0</v>
      </c>
      <c r="X261" s="32">
        <f t="shared" si="131"/>
        <v>0</v>
      </c>
      <c r="Y261" s="32">
        <f t="shared" si="131"/>
        <v>0</v>
      </c>
      <c r="Z261" s="32">
        <f t="shared" si="131"/>
        <v>0</v>
      </c>
      <c r="AA261" s="32">
        <f t="shared" si="131"/>
        <v>0</v>
      </c>
      <c r="AB261" s="32">
        <f t="shared" si="131"/>
        <v>0</v>
      </c>
      <c r="AC261" s="32">
        <f t="shared" si="131"/>
        <v>0</v>
      </c>
      <c r="AD261" s="32">
        <f t="shared" si="131"/>
        <v>0</v>
      </c>
      <c r="AE261" s="32">
        <f t="shared" si="131"/>
        <v>0</v>
      </c>
      <c r="AF261" s="32">
        <f t="shared" si="131"/>
        <v>0</v>
      </c>
      <c r="AG261" s="32">
        <f t="shared" si="131"/>
        <v>62.5</v>
      </c>
      <c r="AH261" s="32">
        <f>AH262</f>
        <v>314.5</v>
      </c>
      <c r="AI261" s="128">
        <f t="shared" si="100"/>
        <v>0.21739130434782608</v>
      </c>
    </row>
    <row r="262" spans="2:35" ht="48.75" customHeight="1" x14ac:dyDescent="0.25">
      <c r="B262" s="94"/>
      <c r="C262" s="59"/>
      <c r="D262" s="27"/>
      <c r="E262" s="37" t="s">
        <v>13</v>
      </c>
      <c r="F262" s="48" t="s">
        <v>14</v>
      </c>
      <c r="G262" s="32">
        <v>287.5</v>
      </c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>
        <v>62.5</v>
      </c>
      <c r="AH262" s="32">
        <v>314.5</v>
      </c>
      <c r="AI262" s="128">
        <f t="shared" si="100"/>
        <v>0.21739130434782608</v>
      </c>
    </row>
    <row r="263" spans="2:35" ht="111.75" customHeight="1" x14ac:dyDescent="0.25">
      <c r="B263" s="94"/>
      <c r="C263" s="59"/>
      <c r="D263" s="27" t="s">
        <v>250</v>
      </c>
      <c r="E263" s="56"/>
      <c r="F263" s="77" t="s">
        <v>251</v>
      </c>
      <c r="G263" s="32">
        <f>G264</f>
        <v>7631.8</v>
      </c>
      <c r="H263" s="32">
        <f t="shared" ref="H263:AG263" si="132">H264</f>
        <v>0</v>
      </c>
      <c r="I263" s="32">
        <f t="shared" si="132"/>
        <v>0</v>
      </c>
      <c r="J263" s="32">
        <f t="shared" si="132"/>
        <v>0</v>
      </c>
      <c r="K263" s="32">
        <f t="shared" si="132"/>
        <v>0</v>
      </c>
      <c r="L263" s="32">
        <f t="shared" si="132"/>
        <v>0</v>
      </c>
      <c r="M263" s="32">
        <f t="shared" si="132"/>
        <v>0</v>
      </c>
      <c r="N263" s="32">
        <f t="shared" si="132"/>
        <v>0</v>
      </c>
      <c r="O263" s="32">
        <f t="shared" si="132"/>
        <v>0</v>
      </c>
      <c r="P263" s="32">
        <f t="shared" si="132"/>
        <v>0</v>
      </c>
      <c r="Q263" s="32">
        <f t="shared" si="132"/>
        <v>0</v>
      </c>
      <c r="R263" s="32">
        <f t="shared" si="132"/>
        <v>0</v>
      </c>
      <c r="S263" s="32">
        <f t="shared" si="132"/>
        <v>0</v>
      </c>
      <c r="T263" s="32">
        <f t="shared" si="132"/>
        <v>0</v>
      </c>
      <c r="U263" s="32">
        <f t="shared" si="132"/>
        <v>0</v>
      </c>
      <c r="V263" s="32">
        <f t="shared" si="132"/>
        <v>0</v>
      </c>
      <c r="W263" s="32">
        <f t="shared" si="132"/>
        <v>0</v>
      </c>
      <c r="X263" s="32">
        <f t="shared" si="132"/>
        <v>0</v>
      </c>
      <c r="Y263" s="32">
        <f t="shared" si="132"/>
        <v>0</v>
      </c>
      <c r="Z263" s="32">
        <f t="shared" si="132"/>
        <v>0</v>
      </c>
      <c r="AA263" s="32">
        <f t="shared" si="132"/>
        <v>0</v>
      </c>
      <c r="AB263" s="32">
        <f t="shared" si="132"/>
        <v>0</v>
      </c>
      <c r="AC263" s="32">
        <f t="shared" si="132"/>
        <v>0</v>
      </c>
      <c r="AD263" s="32">
        <f t="shared" si="132"/>
        <v>0</v>
      </c>
      <c r="AE263" s="32">
        <f t="shared" si="132"/>
        <v>0</v>
      </c>
      <c r="AF263" s="32">
        <f t="shared" si="132"/>
        <v>0</v>
      </c>
      <c r="AG263" s="32">
        <f t="shared" si="132"/>
        <v>7601.46</v>
      </c>
      <c r="AH263" s="32">
        <f>AH264</f>
        <v>7631.8</v>
      </c>
      <c r="AI263" s="128">
        <f t="shared" si="100"/>
        <v>0.99602452894467886</v>
      </c>
    </row>
    <row r="264" spans="2:35" ht="108" customHeight="1" x14ac:dyDescent="0.25">
      <c r="B264" s="94"/>
      <c r="C264" s="59"/>
      <c r="D264" s="27" t="s">
        <v>252</v>
      </c>
      <c r="E264" s="56"/>
      <c r="F264" s="77" t="s">
        <v>253</v>
      </c>
      <c r="G264" s="32">
        <f>G265+G266</f>
        <v>7631.8</v>
      </c>
      <c r="H264" s="32">
        <f t="shared" ref="H264:AG264" si="133">H265+H266</f>
        <v>0</v>
      </c>
      <c r="I264" s="32">
        <f t="shared" si="133"/>
        <v>0</v>
      </c>
      <c r="J264" s="32">
        <f t="shared" si="133"/>
        <v>0</v>
      </c>
      <c r="K264" s="32">
        <f t="shared" si="133"/>
        <v>0</v>
      </c>
      <c r="L264" s="32">
        <f t="shared" si="133"/>
        <v>0</v>
      </c>
      <c r="M264" s="32">
        <f t="shared" si="133"/>
        <v>0</v>
      </c>
      <c r="N264" s="32">
        <f t="shared" si="133"/>
        <v>0</v>
      </c>
      <c r="O264" s="32">
        <f t="shared" si="133"/>
        <v>0</v>
      </c>
      <c r="P264" s="32">
        <f t="shared" si="133"/>
        <v>0</v>
      </c>
      <c r="Q264" s="32">
        <f t="shared" si="133"/>
        <v>0</v>
      </c>
      <c r="R264" s="32">
        <f t="shared" si="133"/>
        <v>0</v>
      </c>
      <c r="S264" s="32">
        <f t="shared" si="133"/>
        <v>0</v>
      </c>
      <c r="T264" s="32">
        <f t="shared" si="133"/>
        <v>0</v>
      </c>
      <c r="U264" s="32">
        <f t="shared" si="133"/>
        <v>0</v>
      </c>
      <c r="V264" s="32">
        <f t="shared" si="133"/>
        <v>0</v>
      </c>
      <c r="W264" s="32">
        <f t="shared" si="133"/>
        <v>0</v>
      </c>
      <c r="X264" s="32">
        <f t="shared" si="133"/>
        <v>0</v>
      </c>
      <c r="Y264" s="32">
        <f t="shared" si="133"/>
        <v>0</v>
      </c>
      <c r="Z264" s="32">
        <f t="shared" si="133"/>
        <v>0</v>
      </c>
      <c r="AA264" s="32">
        <f t="shared" si="133"/>
        <v>0</v>
      </c>
      <c r="AB264" s="32">
        <f t="shared" si="133"/>
        <v>0</v>
      </c>
      <c r="AC264" s="32">
        <f t="shared" si="133"/>
        <v>0</v>
      </c>
      <c r="AD264" s="32">
        <f t="shared" si="133"/>
        <v>0</v>
      </c>
      <c r="AE264" s="32">
        <f t="shared" si="133"/>
        <v>0</v>
      </c>
      <c r="AF264" s="32">
        <f t="shared" si="133"/>
        <v>0</v>
      </c>
      <c r="AG264" s="32">
        <f t="shared" si="133"/>
        <v>7601.46</v>
      </c>
      <c r="AH264" s="32">
        <f>AH265+AH266</f>
        <v>7631.8</v>
      </c>
      <c r="AI264" s="128">
        <f t="shared" si="100"/>
        <v>0.99602452894467886</v>
      </c>
    </row>
    <row r="265" spans="2:35" ht="32.25" customHeight="1" x14ac:dyDescent="0.25">
      <c r="B265" s="94"/>
      <c r="C265" s="59"/>
      <c r="D265" s="56"/>
      <c r="E265" s="56" t="s">
        <v>62</v>
      </c>
      <c r="F265" s="48" t="s">
        <v>63</v>
      </c>
      <c r="G265" s="32">
        <v>2038</v>
      </c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>
        <v>2010.04</v>
      </c>
      <c r="AH265" s="32">
        <v>2038</v>
      </c>
      <c r="AI265" s="128">
        <f t="shared" si="100"/>
        <v>0.9862806673209028</v>
      </c>
    </row>
    <row r="266" spans="2:35" ht="45" customHeight="1" x14ac:dyDescent="0.25">
      <c r="B266" s="94"/>
      <c r="C266" s="55"/>
      <c r="D266" s="56"/>
      <c r="E266" s="37" t="s">
        <v>13</v>
      </c>
      <c r="F266" s="48" t="s">
        <v>14</v>
      </c>
      <c r="G266" s="32">
        <f>590+5003.8</f>
        <v>5593.8</v>
      </c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>
        <f>590+5001.42</f>
        <v>5591.42</v>
      </c>
      <c r="AH266" s="32">
        <v>5593.8</v>
      </c>
      <c r="AI266" s="128">
        <f t="shared" si="100"/>
        <v>0.999574528942758</v>
      </c>
    </row>
    <row r="267" spans="2:35" ht="53.25" customHeight="1" x14ac:dyDescent="0.25">
      <c r="B267" s="94"/>
      <c r="C267" s="55"/>
      <c r="D267" s="27" t="s">
        <v>536</v>
      </c>
      <c r="E267" s="37"/>
      <c r="F267" s="48" t="s">
        <v>534</v>
      </c>
      <c r="G267" s="32">
        <f>G268</f>
        <v>20</v>
      </c>
      <c r="H267" s="32">
        <f t="shared" ref="H267:AG268" si="134">H268</f>
        <v>0</v>
      </c>
      <c r="I267" s="32">
        <f t="shared" si="134"/>
        <v>0</v>
      </c>
      <c r="J267" s="32">
        <f t="shared" si="134"/>
        <v>0</v>
      </c>
      <c r="K267" s="32">
        <f t="shared" si="134"/>
        <v>0</v>
      </c>
      <c r="L267" s="32">
        <f t="shared" si="134"/>
        <v>0</v>
      </c>
      <c r="M267" s="32">
        <f t="shared" si="134"/>
        <v>0</v>
      </c>
      <c r="N267" s="32">
        <f t="shared" si="134"/>
        <v>0</v>
      </c>
      <c r="O267" s="32">
        <f t="shared" si="134"/>
        <v>0</v>
      </c>
      <c r="P267" s="32">
        <f t="shared" si="134"/>
        <v>0</v>
      </c>
      <c r="Q267" s="32">
        <f t="shared" si="134"/>
        <v>0</v>
      </c>
      <c r="R267" s="32">
        <f t="shared" si="134"/>
        <v>0</v>
      </c>
      <c r="S267" s="32">
        <f t="shared" si="134"/>
        <v>0</v>
      </c>
      <c r="T267" s="32">
        <f t="shared" si="134"/>
        <v>0</v>
      </c>
      <c r="U267" s="32">
        <f t="shared" si="134"/>
        <v>0</v>
      </c>
      <c r="V267" s="32">
        <f t="shared" si="134"/>
        <v>0</v>
      </c>
      <c r="W267" s="32">
        <f t="shared" si="134"/>
        <v>0</v>
      </c>
      <c r="X267" s="32">
        <f t="shared" si="134"/>
        <v>0</v>
      </c>
      <c r="Y267" s="32">
        <f t="shared" si="134"/>
        <v>0</v>
      </c>
      <c r="Z267" s="32">
        <f t="shared" si="134"/>
        <v>0</v>
      </c>
      <c r="AA267" s="32">
        <f t="shared" si="134"/>
        <v>0</v>
      </c>
      <c r="AB267" s="32">
        <f t="shared" si="134"/>
        <v>0</v>
      </c>
      <c r="AC267" s="32">
        <f t="shared" si="134"/>
        <v>0</v>
      </c>
      <c r="AD267" s="32">
        <f t="shared" si="134"/>
        <v>0</v>
      </c>
      <c r="AE267" s="32">
        <f t="shared" si="134"/>
        <v>0</v>
      </c>
      <c r="AF267" s="32">
        <f t="shared" si="134"/>
        <v>0</v>
      </c>
      <c r="AG267" s="32">
        <f t="shared" si="134"/>
        <v>20</v>
      </c>
      <c r="AH267" s="32">
        <f>AH268</f>
        <v>47</v>
      </c>
      <c r="AI267" s="128">
        <f t="shared" si="100"/>
        <v>1</v>
      </c>
    </row>
    <row r="268" spans="2:35" ht="60" customHeight="1" x14ac:dyDescent="0.25">
      <c r="B268" s="94"/>
      <c r="C268" s="55"/>
      <c r="D268" s="27" t="s">
        <v>537</v>
      </c>
      <c r="E268" s="37"/>
      <c r="F268" s="48" t="s">
        <v>535</v>
      </c>
      <c r="G268" s="32">
        <f>G269</f>
        <v>20</v>
      </c>
      <c r="H268" s="32">
        <f t="shared" si="134"/>
        <v>0</v>
      </c>
      <c r="I268" s="32">
        <f t="shared" si="134"/>
        <v>0</v>
      </c>
      <c r="J268" s="32">
        <f t="shared" si="134"/>
        <v>0</v>
      </c>
      <c r="K268" s="32">
        <f t="shared" si="134"/>
        <v>0</v>
      </c>
      <c r="L268" s="32">
        <f t="shared" si="134"/>
        <v>0</v>
      </c>
      <c r="M268" s="32">
        <f t="shared" si="134"/>
        <v>0</v>
      </c>
      <c r="N268" s="32">
        <f t="shared" si="134"/>
        <v>0</v>
      </c>
      <c r="O268" s="32">
        <f t="shared" si="134"/>
        <v>0</v>
      </c>
      <c r="P268" s="32">
        <f t="shared" si="134"/>
        <v>0</v>
      </c>
      <c r="Q268" s="32">
        <f t="shared" si="134"/>
        <v>0</v>
      </c>
      <c r="R268" s="32">
        <f t="shared" si="134"/>
        <v>0</v>
      </c>
      <c r="S268" s="32">
        <f t="shared" si="134"/>
        <v>0</v>
      </c>
      <c r="T268" s="32">
        <f t="shared" si="134"/>
        <v>0</v>
      </c>
      <c r="U268" s="32">
        <f t="shared" si="134"/>
        <v>0</v>
      </c>
      <c r="V268" s="32">
        <f t="shared" si="134"/>
        <v>0</v>
      </c>
      <c r="W268" s="32">
        <f t="shared" si="134"/>
        <v>0</v>
      </c>
      <c r="X268" s="32">
        <f t="shared" si="134"/>
        <v>0</v>
      </c>
      <c r="Y268" s="32">
        <f t="shared" si="134"/>
        <v>0</v>
      </c>
      <c r="Z268" s="32">
        <f t="shared" si="134"/>
        <v>0</v>
      </c>
      <c r="AA268" s="32">
        <f t="shared" si="134"/>
        <v>0</v>
      </c>
      <c r="AB268" s="32">
        <f t="shared" si="134"/>
        <v>0</v>
      </c>
      <c r="AC268" s="32">
        <f t="shared" si="134"/>
        <v>0</v>
      </c>
      <c r="AD268" s="32">
        <f t="shared" si="134"/>
        <v>0</v>
      </c>
      <c r="AE268" s="32">
        <f t="shared" si="134"/>
        <v>0</v>
      </c>
      <c r="AF268" s="32">
        <f t="shared" si="134"/>
        <v>0</v>
      </c>
      <c r="AG268" s="32">
        <f t="shared" si="134"/>
        <v>20</v>
      </c>
      <c r="AH268" s="32">
        <f>AH269</f>
        <v>47</v>
      </c>
      <c r="AI268" s="128">
        <f t="shared" ref="AI268:AI331" si="135">AG268/G268</f>
        <v>1</v>
      </c>
    </row>
    <row r="269" spans="2:35" ht="45" customHeight="1" x14ac:dyDescent="0.25">
      <c r="B269" s="94"/>
      <c r="C269" s="55"/>
      <c r="D269" s="56"/>
      <c r="E269" s="37" t="s">
        <v>13</v>
      </c>
      <c r="F269" s="48" t="s">
        <v>14</v>
      </c>
      <c r="G269" s="32">
        <v>20</v>
      </c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>
        <v>20</v>
      </c>
      <c r="AH269" s="32">
        <v>47</v>
      </c>
      <c r="AI269" s="128">
        <f t="shared" si="135"/>
        <v>1</v>
      </c>
    </row>
    <row r="270" spans="2:35" ht="23.25" customHeight="1" x14ac:dyDescent="0.25">
      <c r="B270" s="94"/>
      <c r="C270" s="55"/>
      <c r="D270" s="44" t="s">
        <v>360</v>
      </c>
      <c r="E270" s="44"/>
      <c r="F270" s="78" t="s">
        <v>361</v>
      </c>
      <c r="G270" s="32">
        <f>G271</f>
        <v>195.5</v>
      </c>
      <c r="H270" s="32">
        <f t="shared" ref="H270:AG272" si="136">H271</f>
        <v>0</v>
      </c>
      <c r="I270" s="32">
        <f t="shared" si="136"/>
        <v>0</v>
      </c>
      <c r="J270" s="32">
        <f t="shared" si="136"/>
        <v>0</v>
      </c>
      <c r="K270" s="32">
        <f t="shared" si="136"/>
        <v>0</v>
      </c>
      <c r="L270" s="32">
        <f t="shared" si="136"/>
        <v>0</v>
      </c>
      <c r="M270" s="32">
        <f t="shared" si="136"/>
        <v>0</v>
      </c>
      <c r="N270" s="32">
        <f t="shared" si="136"/>
        <v>0</v>
      </c>
      <c r="O270" s="32">
        <f t="shared" si="136"/>
        <v>0</v>
      </c>
      <c r="P270" s="32">
        <f t="shared" si="136"/>
        <v>0</v>
      </c>
      <c r="Q270" s="32">
        <f t="shared" si="136"/>
        <v>0</v>
      </c>
      <c r="R270" s="32">
        <f t="shared" si="136"/>
        <v>0</v>
      </c>
      <c r="S270" s="32">
        <f t="shared" si="136"/>
        <v>0</v>
      </c>
      <c r="T270" s="32">
        <f t="shared" si="136"/>
        <v>0</v>
      </c>
      <c r="U270" s="32">
        <f t="shared" si="136"/>
        <v>0</v>
      </c>
      <c r="V270" s="32">
        <f t="shared" si="136"/>
        <v>0</v>
      </c>
      <c r="W270" s="32">
        <f t="shared" si="136"/>
        <v>0</v>
      </c>
      <c r="X270" s="32">
        <f t="shared" si="136"/>
        <v>0</v>
      </c>
      <c r="Y270" s="32">
        <f t="shared" si="136"/>
        <v>0</v>
      </c>
      <c r="Z270" s="32">
        <f t="shared" si="136"/>
        <v>0</v>
      </c>
      <c r="AA270" s="32">
        <f t="shared" si="136"/>
        <v>0</v>
      </c>
      <c r="AB270" s="32">
        <f t="shared" si="136"/>
        <v>0</v>
      </c>
      <c r="AC270" s="32">
        <f t="shared" si="136"/>
        <v>0</v>
      </c>
      <c r="AD270" s="32">
        <f t="shared" si="136"/>
        <v>0</v>
      </c>
      <c r="AE270" s="32">
        <f t="shared" si="136"/>
        <v>0</v>
      </c>
      <c r="AF270" s="32">
        <f t="shared" si="136"/>
        <v>0</v>
      </c>
      <c r="AG270" s="32">
        <f t="shared" si="136"/>
        <v>193.2</v>
      </c>
      <c r="AH270" s="32">
        <f>AH271</f>
        <v>222.5</v>
      </c>
      <c r="AI270" s="128">
        <f t="shared" si="135"/>
        <v>0.98823529411764699</v>
      </c>
    </row>
    <row r="271" spans="2:35" ht="36" customHeight="1" x14ac:dyDescent="0.25">
      <c r="B271" s="94"/>
      <c r="C271" s="55"/>
      <c r="D271" s="27" t="s">
        <v>395</v>
      </c>
      <c r="E271" s="51"/>
      <c r="F271" s="28" t="s">
        <v>396</v>
      </c>
      <c r="G271" s="32">
        <f>G272</f>
        <v>195.5</v>
      </c>
      <c r="H271" s="32">
        <f t="shared" si="136"/>
        <v>0</v>
      </c>
      <c r="I271" s="32">
        <f t="shared" si="136"/>
        <v>0</v>
      </c>
      <c r="J271" s="32">
        <f t="shared" si="136"/>
        <v>0</v>
      </c>
      <c r="K271" s="32">
        <f t="shared" si="136"/>
        <v>0</v>
      </c>
      <c r="L271" s="32">
        <f t="shared" si="136"/>
        <v>0</v>
      </c>
      <c r="M271" s="32">
        <f t="shared" si="136"/>
        <v>0</v>
      </c>
      <c r="N271" s="32">
        <f t="shared" si="136"/>
        <v>0</v>
      </c>
      <c r="O271" s="32">
        <f t="shared" si="136"/>
        <v>0</v>
      </c>
      <c r="P271" s="32">
        <f t="shared" si="136"/>
        <v>0</v>
      </c>
      <c r="Q271" s="32">
        <f t="shared" si="136"/>
        <v>0</v>
      </c>
      <c r="R271" s="32">
        <f t="shared" si="136"/>
        <v>0</v>
      </c>
      <c r="S271" s="32">
        <f t="shared" si="136"/>
        <v>0</v>
      </c>
      <c r="T271" s="32">
        <f t="shared" si="136"/>
        <v>0</v>
      </c>
      <c r="U271" s="32">
        <f t="shared" si="136"/>
        <v>0</v>
      </c>
      <c r="V271" s="32">
        <f t="shared" si="136"/>
        <v>0</v>
      </c>
      <c r="W271" s="32">
        <f t="shared" si="136"/>
        <v>0</v>
      </c>
      <c r="X271" s="32">
        <f t="shared" si="136"/>
        <v>0</v>
      </c>
      <c r="Y271" s="32">
        <f t="shared" si="136"/>
        <v>0</v>
      </c>
      <c r="Z271" s="32">
        <f t="shared" si="136"/>
        <v>0</v>
      </c>
      <c r="AA271" s="32">
        <f t="shared" si="136"/>
        <v>0</v>
      </c>
      <c r="AB271" s="32">
        <f t="shared" si="136"/>
        <v>0</v>
      </c>
      <c r="AC271" s="32">
        <f t="shared" si="136"/>
        <v>0</v>
      </c>
      <c r="AD271" s="32">
        <f t="shared" si="136"/>
        <v>0</v>
      </c>
      <c r="AE271" s="32">
        <f t="shared" si="136"/>
        <v>0</v>
      </c>
      <c r="AF271" s="32">
        <f t="shared" si="136"/>
        <v>0</v>
      </c>
      <c r="AG271" s="32">
        <f t="shared" si="136"/>
        <v>193.2</v>
      </c>
      <c r="AH271" s="32">
        <f>AH272</f>
        <v>222.5</v>
      </c>
      <c r="AI271" s="128">
        <f t="shared" si="135"/>
        <v>0.98823529411764699</v>
      </c>
    </row>
    <row r="272" spans="2:35" ht="53.25" customHeight="1" x14ac:dyDescent="0.25">
      <c r="B272" s="94"/>
      <c r="C272" s="55"/>
      <c r="D272" s="27" t="s">
        <v>409</v>
      </c>
      <c r="E272" s="58"/>
      <c r="F272" s="58" t="s">
        <v>410</v>
      </c>
      <c r="G272" s="32">
        <f>G273</f>
        <v>195.5</v>
      </c>
      <c r="H272" s="32">
        <f t="shared" si="136"/>
        <v>0</v>
      </c>
      <c r="I272" s="32">
        <f t="shared" si="136"/>
        <v>0</v>
      </c>
      <c r="J272" s="32">
        <f t="shared" si="136"/>
        <v>0</v>
      </c>
      <c r="K272" s="32">
        <f t="shared" si="136"/>
        <v>0</v>
      </c>
      <c r="L272" s="32">
        <f t="shared" si="136"/>
        <v>0</v>
      </c>
      <c r="M272" s="32">
        <f t="shared" si="136"/>
        <v>0</v>
      </c>
      <c r="N272" s="32">
        <f t="shared" si="136"/>
        <v>0</v>
      </c>
      <c r="O272" s="32">
        <f t="shared" si="136"/>
        <v>0</v>
      </c>
      <c r="P272" s="32">
        <f t="shared" si="136"/>
        <v>0</v>
      </c>
      <c r="Q272" s="32">
        <f t="shared" si="136"/>
        <v>0</v>
      </c>
      <c r="R272" s="32">
        <f t="shared" si="136"/>
        <v>0</v>
      </c>
      <c r="S272" s="32">
        <f t="shared" si="136"/>
        <v>0</v>
      </c>
      <c r="T272" s="32">
        <f t="shared" si="136"/>
        <v>0</v>
      </c>
      <c r="U272" s="32">
        <f t="shared" si="136"/>
        <v>0</v>
      </c>
      <c r="V272" s="32">
        <f t="shared" si="136"/>
        <v>0</v>
      </c>
      <c r="W272" s="32">
        <f t="shared" si="136"/>
        <v>0</v>
      </c>
      <c r="X272" s="32">
        <f t="shared" si="136"/>
        <v>0</v>
      </c>
      <c r="Y272" s="32">
        <f t="shared" si="136"/>
        <v>0</v>
      </c>
      <c r="Z272" s="32">
        <f t="shared" si="136"/>
        <v>0</v>
      </c>
      <c r="AA272" s="32">
        <f t="shared" si="136"/>
        <v>0</v>
      </c>
      <c r="AB272" s="32">
        <f t="shared" si="136"/>
        <v>0</v>
      </c>
      <c r="AC272" s="32">
        <f t="shared" si="136"/>
        <v>0</v>
      </c>
      <c r="AD272" s="32">
        <f t="shared" si="136"/>
        <v>0</v>
      </c>
      <c r="AE272" s="32">
        <f t="shared" si="136"/>
        <v>0</v>
      </c>
      <c r="AF272" s="32">
        <f t="shared" si="136"/>
        <v>0</v>
      </c>
      <c r="AG272" s="32">
        <f t="shared" si="136"/>
        <v>193.2</v>
      </c>
      <c r="AH272" s="32">
        <f>AH273</f>
        <v>222.5</v>
      </c>
      <c r="AI272" s="128">
        <f t="shared" si="135"/>
        <v>0.98823529411764699</v>
      </c>
    </row>
    <row r="273" spans="2:35" ht="42.75" customHeight="1" x14ac:dyDescent="0.25">
      <c r="B273" s="94"/>
      <c r="C273" s="55"/>
      <c r="D273" s="27"/>
      <c r="E273" s="44" t="s">
        <v>70</v>
      </c>
      <c r="F273" s="42" t="s">
        <v>71</v>
      </c>
      <c r="G273" s="32">
        <v>195.5</v>
      </c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>
        <v>193.2</v>
      </c>
      <c r="AH273" s="32">
        <v>222.5</v>
      </c>
      <c r="AI273" s="128">
        <f t="shared" si="135"/>
        <v>0.98823529411764699</v>
      </c>
    </row>
    <row r="274" spans="2:35" ht="24" customHeight="1" x14ac:dyDescent="0.25">
      <c r="B274" s="94"/>
      <c r="C274" s="55">
        <v>1004</v>
      </c>
      <c r="D274" s="51"/>
      <c r="E274" s="86"/>
      <c r="F274" s="43" t="s">
        <v>453</v>
      </c>
      <c r="G274" s="32">
        <f>G275</f>
        <v>3624</v>
      </c>
      <c r="H274" s="32">
        <f t="shared" ref="H274:AG275" si="137">H275</f>
        <v>0</v>
      </c>
      <c r="I274" s="32">
        <f t="shared" si="137"/>
        <v>0</v>
      </c>
      <c r="J274" s="32">
        <f t="shared" si="137"/>
        <v>0</v>
      </c>
      <c r="K274" s="32">
        <f t="shared" si="137"/>
        <v>0</v>
      </c>
      <c r="L274" s="32">
        <f t="shared" si="137"/>
        <v>0</v>
      </c>
      <c r="M274" s="32">
        <f t="shared" si="137"/>
        <v>0</v>
      </c>
      <c r="N274" s="32">
        <f t="shared" si="137"/>
        <v>0</v>
      </c>
      <c r="O274" s="32">
        <f t="shared" si="137"/>
        <v>0</v>
      </c>
      <c r="P274" s="32">
        <f t="shared" si="137"/>
        <v>0</v>
      </c>
      <c r="Q274" s="32">
        <f t="shared" si="137"/>
        <v>0</v>
      </c>
      <c r="R274" s="32">
        <f t="shared" si="137"/>
        <v>0</v>
      </c>
      <c r="S274" s="32">
        <f t="shared" si="137"/>
        <v>0</v>
      </c>
      <c r="T274" s="32">
        <f t="shared" si="137"/>
        <v>0</v>
      </c>
      <c r="U274" s="32">
        <f t="shared" si="137"/>
        <v>0</v>
      </c>
      <c r="V274" s="32">
        <f t="shared" si="137"/>
        <v>0</v>
      </c>
      <c r="W274" s="32">
        <f t="shared" si="137"/>
        <v>0</v>
      </c>
      <c r="X274" s="32">
        <f t="shared" si="137"/>
        <v>0</v>
      </c>
      <c r="Y274" s="32">
        <f t="shared" si="137"/>
        <v>0</v>
      </c>
      <c r="Z274" s="32">
        <f t="shared" si="137"/>
        <v>0</v>
      </c>
      <c r="AA274" s="32">
        <f t="shared" si="137"/>
        <v>0</v>
      </c>
      <c r="AB274" s="32">
        <f t="shared" si="137"/>
        <v>0</v>
      </c>
      <c r="AC274" s="32">
        <f t="shared" si="137"/>
        <v>0</v>
      </c>
      <c r="AD274" s="32">
        <f t="shared" si="137"/>
        <v>0</v>
      </c>
      <c r="AE274" s="32">
        <f t="shared" si="137"/>
        <v>0</v>
      </c>
      <c r="AF274" s="32">
        <f t="shared" si="137"/>
        <v>0</v>
      </c>
      <c r="AG274" s="32">
        <f t="shared" si="137"/>
        <v>2149.6999999999998</v>
      </c>
      <c r="AH274" s="32">
        <f>AH275</f>
        <v>3624</v>
      </c>
      <c r="AI274" s="128">
        <f t="shared" si="135"/>
        <v>0.59318432671081678</v>
      </c>
    </row>
    <row r="275" spans="2:35" ht="26.25" customHeight="1" x14ac:dyDescent="0.25">
      <c r="B275" s="94"/>
      <c r="C275" s="55"/>
      <c r="D275" s="27" t="s">
        <v>189</v>
      </c>
      <c r="E275" s="28"/>
      <c r="F275" s="28" t="s">
        <v>190</v>
      </c>
      <c r="G275" s="32">
        <f>G276</f>
        <v>3624</v>
      </c>
      <c r="H275" s="32">
        <f t="shared" si="137"/>
        <v>0</v>
      </c>
      <c r="I275" s="32">
        <f t="shared" si="137"/>
        <v>0</v>
      </c>
      <c r="J275" s="32">
        <f t="shared" si="137"/>
        <v>0</v>
      </c>
      <c r="K275" s="32">
        <f t="shared" si="137"/>
        <v>0</v>
      </c>
      <c r="L275" s="32">
        <f t="shared" si="137"/>
        <v>0</v>
      </c>
      <c r="M275" s="32">
        <f t="shared" si="137"/>
        <v>0</v>
      </c>
      <c r="N275" s="32">
        <f t="shared" si="137"/>
        <v>0</v>
      </c>
      <c r="O275" s="32">
        <f t="shared" si="137"/>
        <v>0</v>
      </c>
      <c r="P275" s="32">
        <f t="shared" si="137"/>
        <v>0</v>
      </c>
      <c r="Q275" s="32">
        <f t="shared" si="137"/>
        <v>0</v>
      </c>
      <c r="R275" s="32">
        <f t="shared" si="137"/>
        <v>0</v>
      </c>
      <c r="S275" s="32">
        <f t="shared" si="137"/>
        <v>0</v>
      </c>
      <c r="T275" s="32">
        <f t="shared" si="137"/>
        <v>0</v>
      </c>
      <c r="U275" s="32">
        <f t="shared" si="137"/>
        <v>0</v>
      </c>
      <c r="V275" s="32">
        <f t="shared" si="137"/>
        <v>0</v>
      </c>
      <c r="W275" s="32">
        <f t="shared" si="137"/>
        <v>0</v>
      </c>
      <c r="X275" s="32">
        <f t="shared" si="137"/>
        <v>0</v>
      </c>
      <c r="Y275" s="32">
        <f t="shared" si="137"/>
        <v>0</v>
      </c>
      <c r="Z275" s="32">
        <f t="shared" si="137"/>
        <v>0</v>
      </c>
      <c r="AA275" s="32">
        <f t="shared" si="137"/>
        <v>0</v>
      </c>
      <c r="AB275" s="32">
        <f t="shared" si="137"/>
        <v>0</v>
      </c>
      <c r="AC275" s="32">
        <f t="shared" si="137"/>
        <v>0</v>
      </c>
      <c r="AD275" s="32">
        <f t="shared" si="137"/>
        <v>0</v>
      </c>
      <c r="AE275" s="32">
        <f t="shared" si="137"/>
        <v>0</v>
      </c>
      <c r="AF275" s="32">
        <f t="shared" si="137"/>
        <v>0</v>
      </c>
      <c r="AG275" s="32">
        <f t="shared" si="137"/>
        <v>2149.6999999999998</v>
      </c>
      <c r="AH275" s="32">
        <f>AH276</f>
        <v>3624</v>
      </c>
      <c r="AI275" s="128">
        <f t="shared" si="135"/>
        <v>0.59318432671081678</v>
      </c>
    </row>
    <row r="276" spans="2:35" ht="40.5" customHeight="1" x14ac:dyDescent="0.25">
      <c r="B276" s="94"/>
      <c r="C276" s="94"/>
      <c r="D276" s="27" t="s">
        <v>191</v>
      </c>
      <c r="E276" s="28"/>
      <c r="F276" s="28" t="s">
        <v>192</v>
      </c>
      <c r="G276" s="32">
        <f>G278</f>
        <v>3624</v>
      </c>
      <c r="H276" s="32">
        <f t="shared" ref="H276:AG276" si="138">H278</f>
        <v>0</v>
      </c>
      <c r="I276" s="32">
        <f t="shared" si="138"/>
        <v>0</v>
      </c>
      <c r="J276" s="32">
        <f t="shared" si="138"/>
        <v>0</v>
      </c>
      <c r="K276" s="32">
        <f t="shared" si="138"/>
        <v>0</v>
      </c>
      <c r="L276" s="32">
        <f t="shared" si="138"/>
        <v>0</v>
      </c>
      <c r="M276" s="32">
        <f t="shared" si="138"/>
        <v>0</v>
      </c>
      <c r="N276" s="32">
        <f t="shared" si="138"/>
        <v>0</v>
      </c>
      <c r="O276" s="32">
        <f t="shared" si="138"/>
        <v>0</v>
      </c>
      <c r="P276" s="32">
        <f t="shared" si="138"/>
        <v>0</v>
      </c>
      <c r="Q276" s="32">
        <f t="shared" si="138"/>
        <v>0</v>
      </c>
      <c r="R276" s="32">
        <f t="shared" si="138"/>
        <v>0</v>
      </c>
      <c r="S276" s="32">
        <f t="shared" si="138"/>
        <v>0</v>
      </c>
      <c r="T276" s="32">
        <f t="shared" si="138"/>
        <v>0</v>
      </c>
      <c r="U276" s="32">
        <f t="shared" si="138"/>
        <v>0</v>
      </c>
      <c r="V276" s="32">
        <f t="shared" si="138"/>
        <v>0</v>
      </c>
      <c r="W276" s="32">
        <f t="shared" si="138"/>
        <v>0</v>
      </c>
      <c r="X276" s="32">
        <f t="shared" si="138"/>
        <v>0</v>
      </c>
      <c r="Y276" s="32">
        <f t="shared" si="138"/>
        <v>0</v>
      </c>
      <c r="Z276" s="32">
        <f t="shared" si="138"/>
        <v>0</v>
      </c>
      <c r="AA276" s="32">
        <f t="shared" si="138"/>
        <v>0</v>
      </c>
      <c r="AB276" s="32">
        <f t="shared" si="138"/>
        <v>0</v>
      </c>
      <c r="AC276" s="32">
        <f t="shared" si="138"/>
        <v>0</v>
      </c>
      <c r="AD276" s="32">
        <f t="shared" si="138"/>
        <v>0</v>
      </c>
      <c r="AE276" s="32">
        <f t="shared" si="138"/>
        <v>0</v>
      </c>
      <c r="AF276" s="32">
        <f t="shared" si="138"/>
        <v>0</v>
      </c>
      <c r="AG276" s="32">
        <f t="shared" si="138"/>
        <v>2149.6999999999998</v>
      </c>
      <c r="AH276" s="32">
        <f>AH278</f>
        <v>3624</v>
      </c>
      <c r="AI276" s="128">
        <f t="shared" si="135"/>
        <v>0.59318432671081678</v>
      </c>
    </row>
    <row r="277" spans="2:35" ht="51.75" customHeight="1" x14ac:dyDescent="0.25">
      <c r="B277" s="94"/>
      <c r="C277" s="94"/>
      <c r="D277" s="103" t="s">
        <v>204</v>
      </c>
      <c r="E277" s="104"/>
      <c r="F277" s="75" t="s">
        <v>205</v>
      </c>
      <c r="G277" s="32">
        <f>G278</f>
        <v>3624</v>
      </c>
      <c r="H277" s="32">
        <f t="shared" ref="H277:AG277" si="139">H278</f>
        <v>0</v>
      </c>
      <c r="I277" s="32">
        <f t="shared" si="139"/>
        <v>0</v>
      </c>
      <c r="J277" s="32">
        <f t="shared" si="139"/>
        <v>0</v>
      </c>
      <c r="K277" s="32">
        <f t="shared" si="139"/>
        <v>0</v>
      </c>
      <c r="L277" s="32">
        <f t="shared" si="139"/>
        <v>0</v>
      </c>
      <c r="M277" s="32">
        <f t="shared" si="139"/>
        <v>0</v>
      </c>
      <c r="N277" s="32">
        <f t="shared" si="139"/>
        <v>0</v>
      </c>
      <c r="O277" s="32">
        <f t="shared" si="139"/>
        <v>0</v>
      </c>
      <c r="P277" s="32">
        <f t="shared" si="139"/>
        <v>0</v>
      </c>
      <c r="Q277" s="32">
        <f t="shared" si="139"/>
        <v>0</v>
      </c>
      <c r="R277" s="32">
        <f t="shared" si="139"/>
        <v>0</v>
      </c>
      <c r="S277" s="32">
        <f t="shared" si="139"/>
        <v>0</v>
      </c>
      <c r="T277" s="32">
        <f t="shared" si="139"/>
        <v>0</v>
      </c>
      <c r="U277" s="32">
        <f t="shared" si="139"/>
        <v>0</v>
      </c>
      <c r="V277" s="32">
        <f t="shared" si="139"/>
        <v>0</v>
      </c>
      <c r="W277" s="32">
        <f t="shared" si="139"/>
        <v>0</v>
      </c>
      <c r="X277" s="32">
        <f t="shared" si="139"/>
        <v>0</v>
      </c>
      <c r="Y277" s="32">
        <f t="shared" si="139"/>
        <v>0</v>
      </c>
      <c r="Z277" s="32">
        <f t="shared" si="139"/>
        <v>0</v>
      </c>
      <c r="AA277" s="32">
        <f t="shared" si="139"/>
        <v>0</v>
      </c>
      <c r="AB277" s="32">
        <f t="shared" si="139"/>
        <v>0</v>
      </c>
      <c r="AC277" s="32">
        <f t="shared" si="139"/>
        <v>0</v>
      </c>
      <c r="AD277" s="32">
        <f t="shared" si="139"/>
        <v>0</v>
      </c>
      <c r="AE277" s="32">
        <f t="shared" si="139"/>
        <v>0</v>
      </c>
      <c r="AF277" s="32">
        <f t="shared" si="139"/>
        <v>0</v>
      </c>
      <c r="AG277" s="32">
        <f t="shared" si="139"/>
        <v>2149.6999999999998</v>
      </c>
      <c r="AH277" s="32">
        <f>AH278</f>
        <v>3624</v>
      </c>
      <c r="AI277" s="128">
        <f t="shared" si="135"/>
        <v>0.59318432671081678</v>
      </c>
    </row>
    <row r="278" spans="2:35" ht="52.5" customHeight="1" x14ac:dyDescent="0.25">
      <c r="B278" s="94"/>
      <c r="C278" s="94"/>
      <c r="D278" s="27" t="s">
        <v>206</v>
      </c>
      <c r="E278" s="27"/>
      <c r="F278" s="57" t="s">
        <v>207</v>
      </c>
      <c r="G278" s="32">
        <f>G279+G280</f>
        <v>3624</v>
      </c>
      <c r="H278" s="32">
        <f t="shared" ref="H278:AG278" si="140">H279+H280</f>
        <v>0</v>
      </c>
      <c r="I278" s="32">
        <f t="shared" si="140"/>
        <v>0</v>
      </c>
      <c r="J278" s="32">
        <f t="shared" si="140"/>
        <v>0</v>
      </c>
      <c r="K278" s="32">
        <f t="shared" si="140"/>
        <v>0</v>
      </c>
      <c r="L278" s="32">
        <f t="shared" si="140"/>
        <v>0</v>
      </c>
      <c r="M278" s="32">
        <f t="shared" si="140"/>
        <v>0</v>
      </c>
      <c r="N278" s="32">
        <f t="shared" si="140"/>
        <v>0</v>
      </c>
      <c r="O278" s="32">
        <f t="shared" si="140"/>
        <v>0</v>
      </c>
      <c r="P278" s="32">
        <f t="shared" si="140"/>
        <v>0</v>
      </c>
      <c r="Q278" s="32">
        <f t="shared" si="140"/>
        <v>0</v>
      </c>
      <c r="R278" s="32">
        <f t="shared" si="140"/>
        <v>0</v>
      </c>
      <c r="S278" s="32">
        <f t="shared" si="140"/>
        <v>0</v>
      </c>
      <c r="T278" s="32">
        <f t="shared" si="140"/>
        <v>0</v>
      </c>
      <c r="U278" s="32">
        <f t="shared" si="140"/>
        <v>0</v>
      </c>
      <c r="V278" s="32">
        <f t="shared" si="140"/>
        <v>0</v>
      </c>
      <c r="W278" s="32">
        <f t="shared" si="140"/>
        <v>0</v>
      </c>
      <c r="X278" s="32">
        <f t="shared" si="140"/>
        <v>0</v>
      </c>
      <c r="Y278" s="32">
        <f t="shared" si="140"/>
        <v>0</v>
      </c>
      <c r="Z278" s="32">
        <f t="shared" si="140"/>
        <v>0</v>
      </c>
      <c r="AA278" s="32">
        <f t="shared" si="140"/>
        <v>0</v>
      </c>
      <c r="AB278" s="32">
        <f t="shared" si="140"/>
        <v>0</v>
      </c>
      <c r="AC278" s="32">
        <f t="shared" si="140"/>
        <v>0</v>
      </c>
      <c r="AD278" s="32">
        <f t="shared" si="140"/>
        <v>0</v>
      </c>
      <c r="AE278" s="32">
        <f t="shared" si="140"/>
        <v>0</v>
      </c>
      <c r="AF278" s="32">
        <f t="shared" si="140"/>
        <v>0</v>
      </c>
      <c r="AG278" s="32">
        <f t="shared" si="140"/>
        <v>2149.6999999999998</v>
      </c>
      <c r="AH278" s="32">
        <f>AH279+AH280</f>
        <v>3624</v>
      </c>
      <c r="AI278" s="128">
        <f t="shared" si="135"/>
        <v>0.59318432671081678</v>
      </c>
    </row>
    <row r="279" spans="2:35" ht="36.75" customHeight="1" x14ac:dyDescent="0.25">
      <c r="B279" s="94"/>
      <c r="C279" s="94"/>
      <c r="D279" s="27"/>
      <c r="E279" s="56" t="s">
        <v>62</v>
      </c>
      <c r="F279" s="48" t="s">
        <v>63</v>
      </c>
      <c r="G279" s="32">
        <v>3044</v>
      </c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>
        <v>1696.49</v>
      </c>
      <c r="AH279" s="32">
        <v>3044</v>
      </c>
      <c r="AI279" s="128">
        <f t="shared" si="135"/>
        <v>0.55732260183968463</v>
      </c>
    </row>
    <row r="280" spans="2:35" ht="51" customHeight="1" x14ac:dyDescent="0.25">
      <c r="B280" s="94"/>
      <c r="C280" s="94"/>
      <c r="D280" s="27"/>
      <c r="E280" s="37" t="s">
        <v>13</v>
      </c>
      <c r="F280" s="48" t="s">
        <v>14</v>
      </c>
      <c r="G280" s="32">
        <v>580</v>
      </c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>
        <v>453.21</v>
      </c>
      <c r="AH280" s="32">
        <v>580</v>
      </c>
      <c r="AI280" s="128">
        <f t="shared" si="135"/>
        <v>0.78139655172413791</v>
      </c>
    </row>
    <row r="281" spans="2:35" ht="15" x14ac:dyDescent="0.25">
      <c r="B281" s="94"/>
      <c r="C281" s="59">
        <v>1100</v>
      </c>
      <c r="D281" s="76"/>
      <c r="E281" s="45"/>
      <c r="F281" s="46" t="s">
        <v>454</v>
      </c>
      <c r="G281" s="32">
        <f>G282+G312</f>
        <v>9280.69</v>
      </c>
      <c r="H281" s="32">
        <f t="shared" ref="H281:AG281" si="141">H282+H312</f>
        <v>0</v>
      </c>
      <c r="I281" s="32">
        <f t="shared" si="141"/>
        <v>0</v>
      </c>
      <c r="J281" s="32">
        <f t="shared" si="141"/>
        <v>0</v>
      </c>
      <c r="K281" s="32">
        <f t="shared" si="141"/>
        <v>0</v>
      </c>
      <c r="L281" s="32">
        <f t="shared" si="141"/>
        <v>0</v>
      </c>
      <c r="M281" s="32">
        <f t="shared" si="141"/>
        <v>0</v>
      </c>
      <c r="N281" s="32">
        <f t="shared" si="141"/>
        <v>0</v>
      </c>
      <c r="O281" s="32">
        <f t="shared" si="141"/>
        <v>0</v>
      </c>
      <c r="P281" s="32">
        <f t="shared" si="141"/>
        <v>0</v>
      </c>
      <c r="Q281" s="32">
        <f t="shared" si="141"/>
        <v>0</v>
      </c>
      <c r="R281" s="32">
        <f t="shared" si="141"/>
        <v>0</v>
      </c>
      <c r="S281" s="32">
        <f t="shared" si="141"/>
        <v>0</v>
      </c>
      <c r="T281" s="32">
        <f t="shared" si="141"/>
        <v>0</v>
      </c>
      <c r="U281" s="32">
        <f t="shared" si="141"/>
        <v>0</v>
      </c>
      <c r="V281" s="32">
        <f t="shared" si="141"/>
        <v>0</v>
      </c>
      <c r="W281" s="32">
        <f t="shared" si="141"/>
        <v>0</v>
      </c>
      <c r="X281" s="32">
        <f t="shared" si="141"/>
        <v>0</v>
      </c>
      <c r="Y281" s="32">
        <f t="shared" si="141"/>
        <v>0</v>
      </c>
      <c r="Z281" s="32">
        <f t="shared" si="141"/>
        <v>0</v>
      </c>
      <c r="AA281" s="32">
        <f t="shared" si="141"/>
        <v>0</v>
      </c>
      <c r="AB281" s="32">
        <f t="shared" si="141"/>
        <v>0</v>
      </c>
      <c r="AC281" s="32">
        <f t="shared" si="141"/>
        <v>0</v>
      </c>
      <c r="AD281" s="32">
        <f t="shared" si="141"/>
        <v>0</v>
      </c>
      <c r="AE281" s="32">
        <f t="shared" si="141"/>
        <v>0</v>
      </c>
      <c r="AF281" s="32">
        <f t="shared" si="141"/>
        <v>0</v>
      </c>
      <c r="AG281" s="32">
        <f t="shared" si="141"/>
        <v>8573.27</v>
      </c>
      <c r="AH281" s="32">
        <f>AH282+AH312</f>
        <v>9523.6922500000001</v>
      </c>
      <c r="AI281" s="128">
        <f t="shared" si="135"/>
        <v>0.92377506413855004</v>
      </c>
    </row>
    <row r="282" spans="2:35" ht="15" x14ac:dyDescent="0.25">
      <c r="B282" s="94"/>
      <c r="C282" s="76">
        <v>1101</v>
      </c>
      <c r="D282" s="76"/>
      <c r="E282" s="105"/>
      <c r="F282" s="46" t="s">
        <v>455</v>
      </c>
      <c r="G282" s="32">
        <f>G283</f>
        <v>6759.38</v>
      </c>
      <c r="H282" s="32">
        <f t="shared" ref="H282:AG282" si="142">H283</f>
        <v>0</v>
      </c>
      <c r="I282" s="32">
        <f t="shared" si="142"/>
        <v>0</v>
      </c>
      <c r="J282" s="32">
        <f t="shared" si="142"/>
        <v>0</v>
      </c>
      <c r="K282" s="32">
        <f t="shared" si="142"/>
        <v>0</v>
      </c>
      <c r="L282" s="32">
        <f t="shared" si="142"/>
        <v>0</v>
      </c>
      <c r="M282" s="32">
        <f t="shared" si="142"/>
        <v>0</v>
      </c>
      <c r="N282" s="32">
        <f t="shared" si="142"/>
        <v>0</v>
      </c>
      <c r="O282" s="32">
        <f t="shared" si="142"/>
        <v>0</v>
      </c>
      <c r="P282" s="32">
        <f t="shared" si="142"/>
        <v>0</v>
      </c>
      <c r="Q282" s="32">
        <f t="shared" si="142"/>
        <v>0</v>
      </c>
      <c r="R282" s="32">
        <f t="shared" si="142"/>
        <v>0</v>
      </c>
      <c r="S282" s="32">
        <f t="shared" si="142"/>
        <v>0</v>
      </c>
      <c r="T282" s="32">
        <f t="shared" si="142"/>
        <v>0</v>
      </c>
      <c r="U282" s="32">
        <f t="shared" si="142"/>
        <v>0</v>
      </c>
      <c r="V282" s="32">
        <f t="shared" si="142"/>
        <v>0</v>
      </c>
      <c r="W282" s="32">
        <f t="shared" si="142"/>
        <v>0</v>
      </c>
      <c r="X282" s="32">
        <f t="shared" si="142"/>
        <v>0</v>
      </c>
      <c r="Y282" s="32">
        <f t="shared" si="142"/>
        <v>0</v>
      </c>
      <c r="Z282" s="32">
        <f t="shared" si="142"/>
        <v>0</v>
      </c>
      <c r="AA282" s="32">
        <f t="shared" si="142"/>
        <v>0</v>
      </c>
      <c r="AB282" s="32">
        <f t="shared" si="142"/>
        <v>0</v>
      </c>
      <c r="AC282" s="32">
        <f t="shared" si="142"/>
        <v>0</v>
      </c>
      <c r="AD282" s="32">
        <f t="shared" si="142"/>
        <v>0</v>
      </c>
      <c r="AE282" s="32">
        <f t="shared" si="142"/>
        <v>0</v>
      </c>
      <c r="AF282" s="32">
        <f t="shared" si="142"/>
        <v>0</v>
      </c>
      <c r="AG282" s="32">
        <f t="shared" si="142"/>
        <v>6751.96</v>
      </c>
      <c r="AH282" s="32">
        <f>AH283</f>
        <v>6975.3810000000003</v>
      </c>
      <c r="AI282" s="128">
        <f t="shared" si="135"/>
        <v>0.99890226618417666</v>
      </c>
    </row>
    <row r="283" spans="2:35" ht="51" customHeight="1" x14ac:dyDescent="0.25">
      <c r="B283" s="94"/>
      <c r="C283" s="76"/>
      <c r="D283" s="27" t="s">
        <v>72</v>
      </c>
      <c r="E283" s="45"/>
      <c r="F283" s="46" t="s">
        <v>73</v>
      </c>
      <c r="G283" s="32">
        <f>G284+G294+G303</f>
        <v>6759.38</v>
      </c>
      <c r="H283" s="32">
        <f t="shared" ref="H283:AG283" si="143">H284+H294+H303</f>
        <v>0</v>
      </c>
      <c r="I283" s="32">
        <f t="shared" si="143"/>
        <v>0</v>
      </c>
      <c r="J283" s="32">
        <f t="shared" si="143"/>
        <v>0</v>
      </c>
      <c r="K283" s="32">
        <f t="shared" si="143"/>
        <v>0</v>
      </c>
      <c r="L283" s="32">
        <f t="shared" si="143"/>
        <v>0</v>
      </c>
      <c r="M283" s="32">
        <f t="shared" si="143"/>
        <v>0</v>
      </c>
      <c r="N283" s="32">
        <f t="shared" si="143"/>
        <v>0</v>
      </c>
      <c r="O283" s="32">
        <f t="shared" si="143"/>
        <v>0</v>
      </c>
      <c r="P283" s="32">
        <f t="shared" si="143"/>
        <v>0</v>
      </c>
      <c r="Q283" s="32">
        <f t="shared" si="143"/>
        <v>0</v>
      </c>
      <c r="R283" s="32">
        <f t="shared" si="143"/>
        <v>0</v>
      </c>
      <c r="S283" s="32">
        <f t="shared" si="143"/>
        <v>0</v>
      </c>
      <c r="T283" s="32">
        <f t="shared" si="143"/>
        <v>0</v>
      </c>
      <c r="U283" s="32">
        <f t="shared" si="143"/>
        <v>0</v>
      </c>
      <c r="V283" s="32">
        <f t="shared" si="143"/>
        <v>0</v>
      </c>
      <c r="W283" s="32">
        <f t="shared" si="143"/>
        <v>0</v>
      </c>
      <c r="X283" s="32">
        <f t="shared" si="143"/>
        <v>0</v>
      </c>
      <c r="Y283" s="32">
        <f t="shared" si="143"/>
        <v>0</v>
      </c>
      <c r="Z283" s="32">
        <f t="shared" si="143"/>
        <v>0</v>
      </c>
      <c r="AA283" s="32">
        <f t="shared" si="143"/>
        <v>0</v>
      </c>
      <c r="AB283" s="32">
        <f t="shared" si="143"/>
        <v>0</v>
      </c>
      <c r="AC283" s="32">
        <f t="shared" si="143"/>
        <v>0</v>
      </c>
      <c r="AD283" s="32">
        <f t="shared" si="143"/>
        <v>0</v>
      </c>
      <c r="AE283" s="32">
        <f t="shared" si="143"/>
        <v>0</v>
      </c>
      <c r="AF283" s="32">
        <f t="shared" si="143"/>
        <v>0</v>
      </c>
      <c r="AG283" s="32">
        <f t="shared" si="143"/>
        <v>6751.96</v>
      </c>
      <c r="AH283" s="32">
        <f>AH284+AH294+AH303</f>
        <v>6975.3810000000003</v>
      </c>
      <c r="AI283" s="128">
        <f t="shared" si="135"/>
        <v>0.99890226618417666</v>
      </c>
    </row>
    <row r="284" spans="2:35" ht="37.5" customHeight="1" x14ac:dyDescent="0.25">
      <c r="B284" s="94"/>
      <c r="C284" s="76"/>
      <c r="D284" s="27" t="s">
        <v>74</v>
      </c>
      <c r="E284" s="28"/>
      <c r="F284" s="28" t="s">
        <v>75</v>
      </c>
      <c r="G284" s="32">
        <f>G288+G285+G291</f>
        <v>6053.33</v>
      </c>
      <c r="H284" s="32">
        <f t="shared" ref="H284:AG284" si="144">H288+H285+H291</f>
        <v>0</v>
      </c>
      <c r="I284" s="32">
        <f t="shared" si="144"/>
        <v>0</v>
      </c>
      <c r="J284" s="32">
        <f t="shared" si="144"/>
        <v>0</v>
      </c>
      <c r="K284" s="32">
        <f t="shared" si="144"/>
        <v>0</v>
      </c>
      <c r="L284" s="32">
        <f t="shared" si="144"/>
        <v>0</v>
      </c>
      <c r="M284" s="32">
        <f t="shared" si="144"/>
        <v>0</v>
      </c>
      <c r="N284" s="32">
        <f t="shared" si="144"/>
        <v>0</v>
      </c>
      <c r="O284" s="32">
        <f t="shared" si="144"/>
        <v>0</v>
      </c>
      <c r="P284" s="32">
        <f t="shared" si="144"/>
        <v>0</v>
      </c>
      <c r="Q284" s="32">
        <f t="shared" si="144"/>
        <v>0</v>
      </c>
      <c r="R284" s="32">
        <f t="shared" si="144"/>
        <v>0</v>
      </c>
      <c r="S284" s="32">
        <f t="shared" si="144"/>
        <v>0</v>
      </c>
      <c r="T284" s="32">
        <f t="shared" si="144"/>
        <v>0</v>
      </c>
      <c r="U284" s="32">
        <f t="shared" si="144"/>
        <v>0</v>
      </c>
      <c r="V284" s="32">
        <f t="shared" si="144"/>
        <v>0</v>
      </c>
      <c r="W284" s="32">
        <f t="shared" si="144"/>
        <v>0</v>
      </c>
      <c r="X284" s="32">
        <f t="shared" si="144"/>
        <v>0</v>
      </c>
      <c r="Y284" s="32">
        <f t="shared" si="144"/>
        <v>0</v>
      </c>
      <c r="Z284" s="32">
        <f t="shared" si="144"/>
        <v>0</v>
      </c>
      <c r="AA284" s="32">
        <f t="shared" si="144"/>
        <v>0</v>
      </c>
      <c r="AB284" s="32">
        <f t="shared" si="144"/>
        <v>0</v>
      </c>
      <c r="AC284" s="32">
        <f t="shared" si="144"/>
        <v>0</v>
      </c>
      <c r="AD284" s="32">
        <f t="shared" si="144"/>
        <v>0</v>
      </c>
      <c r="AE284" s="32">
        <f t="shared" si="144"/>
        <v>0</v>
      </c>
      <c r="AF284" s="32">
        <f t="shared" si="144"/>
        <v>0</v>
      </c>
      <c r="AG284" s="32">
        <f t="shared" si="144"/>
        <v>6047.9</v>
      </c>
      <c r="AH284" s="32">
        <f>AH288+AH285+AH291</f>
        <v>6107.3310000000001</v>
      </c>
      <c r="AI284" s="128">
        <f t="shared" si="135"/>
        <v>0.99910297307432439</v>
      </c>
    </row>
    <row r="285" spans="2:35" ht="54" customHeight="1" x14ac:dyDescent="0.25">
      <c r="B285" s="94"/>
      <c r="C285" s="76"/>
      <c r="D285" s="27" t="s">
        <v>76</v>
      </c>
      <c r="E285" s="47"/>
      <c r="F285" s="47" t="s">
        <v>456</v>
      </c>
      <c r="G285" s="32">
        <f>G286</f>
        <v>5673.38</v>
      </c>
      <c r="H285" s="32">
        <f t="shared" ref="H285:AG286" si="145">H286</f>
        <v>0</v>
      </c>
      <c r="I285" s="32">
        <f t="shared" si="145"/>
        <v>0</v>
      </c>
      <c r="J285" s="32">
        <f t="shared" si="145"/>
        <v>0</v>
      </c>
      <c r="K285" s="32">
        <f t="shared" si="145"/>
        <v>0</v>
      </c>
      <c r="L285" s="32">
        <f t="shared" si="145"/>
        <v>0</v>
      </c>
      <c r="M285" s="32">
        <f t="shared" si="145"/>
        <v>0</v>
      </c>
      <c r="N285" s="32">
        <f t="shared" si="145"/>
        <v>0</v>
      </c>
      <c r="O285" s="32">
        <f t="shared" si="145"/>
        <v>0</v>
      </c>
      <c r="P285" s="32">
        <f t="shared" si="145"/>
        <v>0</v>
      </c>
      <c r="Q285" s="32">
        <f t="shared" si="145"/>
        <v>0</v>
      </c>
      <c r="R285" s="32">
        <f t="shared" si="145"/>
        <v>0</v>
      </c>
      <c r="S285" s="32">
        <f t="shared" si="145"/>
        <v>0</v>
      </c>
      <c r="T285" s="32">
        <f t="shared" si="145"/>
        <v>0</v>
      </c>
      <c r="U285" s="32">
        <f t="shared" si="145"/>
        <v>0</v>
      </c>
      <c r="V285" s="32">
        <f t="shared" si="145"/>
        <v>0</v>
      </c>
      <c r="W285" s="32">
        <f t="shared" si="145"/>
        <v>0</v>
      </c>
      <c r="X285" s="32">
        <f t="shared" si="145"/>
        <v>0</v>
      </c>
      <c r="Y285" s="32">
        <f t="shared" si="145"/>
        <v>0</v>
      </c>
      <c r="Z285" s="32">
        <f t="shared" si="145"/>
        <v>0</v>
      </c>
      <c r="AA285" s="32">
        <f t="shared" si="145"/>
        <v>0</v>
      </c>
      <c r="AB285" s="32">
        <f t="shared" si="145"/>
        <v>0</v>
      </c>
      <c r="AC285" s="32">
        <f t="shared" si="145"/>
        <v>0</v>
      </c>
      <c r="AD285" s="32">
        <f t="shared" si="145"/>
        <v>0</v>
      </c>
      <c r="AE285" s="32">
        <f t="shared" si="145"/>
        <v>0</v>
      </c>
      <c r="AF285" s="32">
        <f t="shared" si="145"/>
        <v>0</v>
      </c>
      <c r="AG285" s="32">
        <f t="shared" si="145"/>
        <v>5673.38</v>
      </c>
      <c r="AH285" s="32">
        <f>AH286</f>
        <v>5700.3810000000003</v>
      </c>
      <c r="AI285" s="128">
        <f t="shared" si="135"/>
        <v>1</v>
      </c>
    </row>
    <row r="286" spans="2:35" ht="59.25" customHeight="1" x14ac:dyDescent="0.25">
      <c r="B286" s="94"/>
      <c r="C286" s="76"/>
      <c r="D286" s="27" t="s">
        <v>78</v>
      </c>
      <c r="E286" s="36"/>
      <c r="F286" s="36" t="s">
        <v>12</v>
      </c>
      <c r="G286" s="32">
        <f>G287</f>
        <v>5673.38</v>
      </c>
      <c r="H286" s="32">
        <f t="shared" si="145"/>
        <v>0</v>
      </c>
      <c r="I286" s="32">
        <f t="shared" si="145"/>
        <v>0</v>
      </c>
      <c r="J286" s="32">
        <f t="shared" si="145"/>
        <v>0</v>
      </c>
      <c r="K286" s="32">
        <f t="shared" si="145"/>
        <v>0</v>
      </c>
      <c r="L286" s="32">
        <f t="shared" si="145"/>
        <v>0</v>
      </c>
      <c r="M286" s="32">
        <f t="shared" si="145"/>
        <v>0</v>
      </c>
      <c r="N286" s="32">
        <f t="shared" si="145"/>
        <v>0</v>
      </c>
      <c r="O286" s="32">
        <f t="shared" si="145"/>
        <v>0</v>
      </c>
      <c r="P286" s="32">
        <f t="shared" si="145"/>
        <v>0</v>
      </c>
      <c r="Q286" s="32">
        <f t="shared" si="145"/>
        <v>0</v>
      </c>
      <c r="R286" s="32">
        <f t="shared" si="145"/>
        <v>0</v>
      </c>
      <c r="S286" s="32">
        <f t="shared" si="145"/>
        <v>0</v>
      </c>
      <c r="T286" s="32">
        <f t="shared" si="145"/>
        <v>0</v>
      </c>
      <c r="U286" s="32">
        <f t="shared" si="145"/>
        <v>0</v>
      </c>
      <c r="V286" s="32">
        <f t="shared" si="145"/>
        <v>0</v>
      </c>
      <c r="W286" s="32">
        <f t="shared" si="145"/>
        <v>0</v>
      </c>
      <c r="X286" s="32">
        <f t="shared" si="145"/>
        <v>0</v>
      </c>
      <c r="Y286" s="32">
        <f t="shared" si="145"/>
        <v>0</v>
      </c>
      <c r="Z286" s="32">
        <f t="shared" si="145"/>
        <v>0</v>
      </c>
      <c r="AA286" s="32">
        <f t="shared" si="145"/>
        <v>0</v>
      </c>
      <c r="AB286" s="32">
        <f t="shared" si="145"/>
        <v>0</v>
      </c>
      <c r="AC286" s="32">
        <f t="shared" si="145"/>
        <v>0</v>
      </c>
      <c r="AD286" s="32">
        <f t="shared" si="145"/>
        <v>0</v>
      </c>
      <c r="AE286" s="32">
        <f t="shared" si="145"/>
        <v>0</v>
      </c>
      <c r="AF286" s="32">
        <f t="shared" si="145"/>
        <v>0</v>
      </c>
      <c r="AG286" s="32">
        <f t="shared" si="145"/>
        <v>5673.38</v>
      </c>
      <c r="AH286" s="32">
        <f>AH287</f>
        <v>5700.3810000000003</v>
      </c>
      <c r="AI286" s="128">
        <f t="shared" si="135"/>
        <v>1</v>
      </c>
    </row>
    <row r="287" spans="2:35" ht="51.75" customHeight="1" x14ac:dyDescent="0.25">
      <c r="B287" s="94"/>
      <c r="C287" s="76"/>
      <c r="D287" s="27"/>
      <c r="E287" s="37" t="s">
        <v>13</v>
      </c>
      <c r="F287" s="48" t="s">
        <v>14</v>
      </c>
      <c r="G287" s="32">
        <v>5673.38</v>
      </c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>
        <v>5673.38</v>
      </c>
      <c r="AH287" s="32">
        <v>5700.3810000000003</v>
      </c>
      <c r="AI287" s="128">
        <f t="shared" si="135"/>
        <v>1</v>
      </c>
    </row>
    <row r="288" spans="2:35" ht="51.75" customHeight="1" x14ac:dyDescent="0.25">
      <c r="B288" s="94"/>
      <c r="C288" s="76"/>
      <c r="D288" s="27" t="s">
        <v>79</v>
      </c>
      <c r="E288" s="28"/>
      <c r="F288" s="28" t="s">
        <v>80</v>
      </c>
      <c r="G288" s="32">
        <f>G289</f>
        <v>335</v>
      </c>
      <c r="H288" s="32">
        <f t="shared" ref="H288:AG289" si="146">H289</f>
        <v>0</v>
      </c>
      <c r="I288" s="32">
        <f t="shared" si="146"/>
        <v>0</v>
      </c>
      <c r="J288" s="32">
        <f t="shared" si="146"/>
        <v>0</v>
      </c>
      <c r="K288" s="32">
        <f t="shared" si="146"/>
        <v>0</v>
      </c>
      <c r="L288" s="32">
        <f t="shared" si="146"/>
        <v>0</v>
      </c>
      <c r="M288" s="32">
        <f t="shared" si="146"/>
        <v>0</v>
      </c>
      <c r="N288" s="32">
        <f t="shared" si="146"/>
        <v>0</v>
      </c>
      <c r="O288" s="32">
        <f t="shared" si="146"/>
        <v>0</v>
      </c>
      <c r="P288" s="32">
        <f t="shared" si="146"/>
        <v>0</v>
      </c>
      <c r="Q288" s="32">
        <f t="shared" si="146"/>
        <v>0</v>
      </c>
      <c r="R288" s="32">
        <f t="shared" si="146"/>
        <v>0</v>
      </c>
      <c r="S288" s="32">
        <f t="shared" si="146"/>
        <v>0</v>
      </c>
      <c r="T288" s="32">
        <f t="shared" si="146"/>
        <v>0</v>
      </c>
      <c r="U288" s="32">
        <f t="shared" si="146"/>
        <v>0</v>
      </c>
      <c r="V288" s="32">
        <f t="shared" si="146"/>
        <v>0</v>
      </c>
      <c r="W288" s="32">
        <f t="shared" si="146"/>
        <v>0</v>
      </c>
      <c r="X288" s="32">
        <f t="shared" si="146"/>
        <v>0</v>
      </c>
      <c r="Y288" s="32">
        <f t="shared" si="146"/>
        <v>0</v>
      </c>
      <c r="Z288" s="32">
        <f t="shared" si="146"/>
        <v>0</v>
      </c>
      <c r="AA288" s="32">
        <f t="shared" si="146"/>
        <v>0</v>
      </c>
      <c r="AB288" s="32">
        <f t="shared" si="146"/>
        <v>0</v>
      </c>
      <c r="AC288" s="32">
        <f t="shared" si="146"/>
        <v>0</v>
      </c>
      <c r="AD288" s="32">
        <f t="shared" si="146"/>
        <v>0</v>
      </c>
      <c r="AE288" s="32">
        <f t="shared" si="146"/>
        <v>0</v>
      </c>
      <c r="AF288" s="32">
        <f t="shared" si="146"/>
        <v>0</v>
      </c>
      <c r="AG288" s="32">
        <f t="shared" si="146"/>
        <v>329.57</v>
      </c>
      <c r="AH288" s="32">
        <f>AH289</f>
        <v>335</v>
      </c>
      <c r="AI288" s="128">
        <f t="shared" si="135"/>
        <v>0.98379104477611934</v>
      </c>
    </row>
    <row r="289" spans="2:35" ht="36.75" customHeight="1" x14ac:dyDescent="0.25">
      <c r="B289" s="94"/>
      <c r="C289" s="76"/>
      <c r="D289" s="27" t="s">
        <v>81</v>
      </c>
      <c r="E289" s="39"/>
      <c r="F289" s="46" t="s">
        <v>82</v>
      </c>
      <c r="G289" s="32">
        <f>G290</f>
        <v>335</v>
      </c>
      <c r="H289" s="32">
        <f t="shared" si="146"/>
        <v>0</v>
      </c>
      <c r="I289" s="32">
        <f t="shared" si="146"/>
        <v>0</v>
      </c>
      <c r="J289" s="32">
        <f t="shared" si="146"/>
        <v>0</v>
      </c>
      <c r="K289" s="32">
        <f t="shared" si="146"/>
        <v>0</v>
      </c>
      <c r="L289" s="32">
        <f t="shared" si="146"/>
        <v>0</v>
      </c>
      <c r="M289" s="32">
        <f t="shared" si="146"/>
        <v>0</v>
      </c>
      <c r="N289" s="32">
        <f t="shared" si="146"/>
        <v>0</v>
      </c>
      <c r="O289" s="32">
        <f t="shared" si="146"/>
        <v>0</v>
      </c>
      <c r="P289" s="32">
        <f t="shared" si="146"/>
        <v>0</v>
      </c>
      <c r="Q289" s="32">
        <f t="shared" si="146"/>
        <v>0</v>
      </c>
      <c r="R289" s="32">
        <f t="shared" si="146"/>
        <v>0</v>
      </c>
      <c r="S289" s="32">
        <f t="shared" si="146"/>
        <v>0</v>
      </c>
      <c r="T289" s="32">
        <f t="shared" si="146"/>
        <v>0</v>
      </c>
      <c r="U289" s="32">
        <f t="shared" si="146"/>
        <v>0</v>
      </c>
      <c r="V289" s="32">
        <f t="shared" si="146"/>
        <v>0</v>
      </c>
      <c r="W289" s="32">
        <f t="shared" si="146"/>
        <v>0</v>
      </c>
      <c r="X289" s="32">
        <f t="shared" si="146"/>
        <v>0</v>
      </c>
      <c r="Y289" s="32">
        <f t="shared" si="146"/>
        <v>0</v>
      </c>
      <c r="Z289" s="32">
        <f t="shared" si="146"/>
        <v>0</v>
      </c>
      <c r="AA289" s="32">
        <f t="shared" si="146"/>
        <v>0</v>
      </c>
      <c r="AB289" s="32">
        <f t="shared" si="146"/>
        <v>0</v>
      </c>
      <c r="AC289" s="32">
        <f t="shared" si="146"/>
        <v>0</v>
      </c>
      <c r="AD289" s="32">
        <f t="shared" si="146"/>
        <v>0</v>
      </c>
      <c r="AE289" s="32">
        <f t="shared" si="146"/>
        <v>0</v>
      </c>
      <c r="AF289" s="32">
        <f t="shared" si="146"/>
        <v>0</v>
      </c>
      <c r="AG289" s="32">
        <f t="shared" si="146"/>
        <v>329.57</v>
      </c>
      <c r="AH289" s="32">
        <f>AH290</f>
        <v>335</v>
      </c>
      <c r="AI289" s="128">
        <f t="shared" si="135"/>
        <v>0.98379104477611934</v>
      </c>
    </row>
    <row r="290" spans="2:35" ht="47.25" customHeight="1" x14ac:dyDescent="0.25">
      <c r="B290" s="94"/>
      <c r="C290" s="76"/>
      <c r="D290" s="27"/>
      <c r="E290" s="37" t="s">
        <v>13</v>
      </c>
      <c r="F290" s="48" t="s">
        <v>14</v>
      </c>
      <c r="G290" s="32">
        <v>335</v>
      </c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2">
        <v>329.57</v>
      </c>
      <c r="AH290" s="32">
        <f>430-95</f>
        <v>335</v>
      </c>
      <c r="AI290" s="128">
        <f t="shared" si="135"/>
        <v>0.98379104477611934</v>
      </c>
    </row>
    <row r="291" spans="2:35" ht="63" customHeight="1" x14ac:dyDescent="0.25">
      <c r="B291" s="94"/>
      <c r="C291" s="76"/>
      <c r="D291" s="27" t="s">
        <v>83</v>
      </c>
      <c r="E291" s="47"/>
      <c r="F291" s="47" t="s">
        <v>457</v>
      </c>
      <c r="G291" s="32">
        <f>G292</f>
        <v>44.95</v>
      </c>
      <c r="H291" s="32">
        <f t="shared" ref="H291:AG292" si="147">H292</f>
        <v>0</v>
      </c>
      <c r="I291" s="32">
        <f t="shared" si="147"/>
        <v>0</v>
      </c>
      <c r="J291" s="32">
        <f t="shared" si="147"/>
        <v>0</v>
      </c>
      <c r="K291" s="32">
        <f t="shared" si="147"/>
        <v>0</v>
      </c>
      <c r="L291" s="32">
        <f t="shared" si="147"/>
        <v>0</v>
      </c>
      <c r="M291" s="32">
        <f t="shared" si="147"/>
        <v>0</v>
      </c>
      <c r="N291" s="32">
        <f t="shared" si="147"/>
        <v>0</v>
      </c>
      <c r="O291" s="32">
        <f t="shared" si="147"/>
        <v>0</v>
      </c>
      <c r="P291" s="32">
        <f t="shared" si="147"/>
        <v>0</v>
      </c>
      <c r="Q291" s="32">
        <f t="shared" si="147"/>
        <v>0</v>
      </c>
      <c r="R291" s="32">
        <f t="shared" si="147"/>
        <v>0</v>
      </c>
      <c r="S291" s="32">
        <f t="shared" si="147"/>
        <v>0</v>
      </c>
      <c r="T291" s="32">
        <f t="shared" si="147"/>
        <v>0</v>
      </c>
      <c r="U291" s="32">
        <f t="shared" si="147"/>
        <v>0</v>
      </c>
      <c r="V291" s="32">
        <f t="shared" si="147"/>
        <v>0</v>
      </c>
      <c r="W291" s="32">
        <f t="shared" si="147"/>
        <v>0</v>
      </c>
      <c r="X291" s="32">
        <f t="shared" si="147"/>
        <v>0</v>
      </c>
      <c r="Y291" s="32">
        <f t="shared" si="147"/>
        <v>0</v>
      </c>
      <c r="Z291" s="32">
        <f t="shared" si="147"/>
        <v>0</v>
      </c>
      <c r="AA291" s="32">
        <f t="shared" si="147"/>
        <v>0</v>
      </c>
      <c r="AB291" s="32">
        <f t="shared" si="147"/>
        <v>0</v>
      </c>
      <c r="AC291" s="32">
        <f t="shared" si="147"/>
        <v>0</v>
      </c>
      <c r="AD291" s="32">
        <f t="shared" si="147"/>
        <v>0</v>
      </c>
      <c r="AE291" s="32">
        <f t="shared" si="147"/>
        <v>0</v>
      </c>
      <c r="AF291" s="32">
        <f t="shared" si="147"/>
        <v>0</v>
      </c>
      <c r="AG291" s="32">
        <f t="shared" si="147"/>
        <v>44.95</v>
      </c>
      <c r="AH291" s="32">
        <f>AH292</f>
        <v>71.95</v>
      </c>
      <c r="AI291" s="128">
        <f t="shared" si="135"/>
        <v>1</v>
      </c>
    </row>
    <row r="292" spans="2:35" ht="36" customHeight="1" x14ac:dyDescent="0.25">
      <c r="B292" s="94"/>
      <c r="C292" s="76"/>
      <c r="D292" s="27" t="s">
        <v>85</v>
      </c>
      <c r="E292" s="39"/>
      <c r="F292" s="39" t="s">
        <v>86</v>
      </c>
      <c r="G292" s="32">
        <f>G293</f>
        <v>44.95</v>
      </c>
      <c r="H292" s="32">
        <f t="shared" si="147"/>
        <v>0</v>
      </c>
      <c r="I292" s="32">
        <f t="shared" si="147"/>
        <v>0</v>
      </c>
      <c r="J292" s="32">
        <f t="shared" si="147"/>
        <v>0</v>
      </c>
      <c r="K292" s="32">
        <f t="shared" si="147"/>
        <v>0</v>
      </c>
      <c r="L292" s="32">
        <f t="shared" si="147"/>
        <v>0</v>
      </c>
      <c r="M292" s="32">
        <f t="shared" si="147"/>
        <v>0</v>
      </c>
      <c r="N292" s="32">
        <f t="shared" si="147"/>
        <v>0</v>
      </c>
      <c r="O292" s="32">
        <f t="shared" si="147"/>
        <v>0</v>
      </c>
      <c r="P292" s="32">
        <f t="shared" si="147"/>
        <v>0</v>
      </c>
      <c r="Q292" s="32">
        <f t="shared" si="147"/>
        <v>0</v>
      </c>
      <c r="R292" s="32">
        <f t="shared" si="147"/>
        <v>0</v>
      </c>
      <c r="S292" s="32">
        <f t="shared" si="147"/>
        <v>0</v>
      </c>
      <c r="T292" s="32">
        <f t="shared" si="147"/>
        <v>0</v>
      </c>
      <c r="U292" s="32">
        <f t="shared" si="147"/>
        <v>0</v>
      </c>
      <c r="V292" s="32">
        <f t="shared" si="147"/>
        <v>0</v>
      </c>
      <c r="W292" s="32">
        <f t="shared" si="147"/>
        <v>0</v>
      </c>
      <c r="X292" s="32">
        <f t="shared" si="147"/>
        <v>0</v>
      </c>
      <c r="Y292" s="32">
        <f t="shared" si="147"/>
        <v>0</v>
      </c>
      <c r="Z292" s="32">
        <f t="shared" si="147"/>
        <v>0</v>
      </c>
      <c r="AA292" s="32">
        <f t="shared" si="147"/>
        <v>0</v>
      </c>
      <c r="AB292" s="32">
        <f t="shared" si="147"/>
        <v>0</v>
      </c>
      <c r="AC292" s="32">
        <f t="shared" si="147"/>
        <v>0</v>
      </c>
      <c r="AD292" s="32">
        <f t="shared" si="147"/>
        <v>0</v>
      </c>
      <c r="AE292" s="32">
        <f t="shared" si="147"/>
        <v>0</v>
      </c>
      <c r="AF292" s="32">
        <f t="shared" si="147"/>
        <v>0</v>
      </c>
      <c r="AG292" s="32">
        <f t="shared" si="147"/>
        <v>44.95</v>
      </c>
      <c r="AH292" s="32">
        <f>AH293</f>
        <v>71.95</v>
      </c>
      <c r="AI292" s="128">
        <f t="shared" si="135"/>
        <v>1</v>
      </c>
    </row>
    <row r="293" spans="2:35" ht="47.25" customHeight="1" x14ac:dyDescent="0.25">
      <c r="B293" s="94"/>
      <c r="C293" s="76"/>
      <c r="D293" s="27"/>
      <c r="E293" s="37" t="s">
        <v>13</v>
      </c>
      <c r="F293" s="48" t="s">
        <v>14</v>
      </c>
      <c r="G293" s="32">
        <v>44.95</v>
      </c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  <c r="AG293" s="32">
        <v>44.95</v>
      </c>
      <c r="AH293" s="32">
        <v>71.95</v>
      </c>
      <c r="AI293" s="128">
        <f t="shared" si="135"/>
        <v>1</v>
      </c>
    </row>
    <row r="294" spans="2:35" ht="45.75" customHeight="1" x14ac:dyDescent="0.25">
      <c r="B294" s="94"/>
      <c r="C294" s="76"/>
      <c r="D294" s="27" t="s">
        <v>87</v>
      </c>
      <c r="E294" s="28"/>
      <c r="F294" s="28" t="s">
        <v>88</v>
      </c>
      <c r="G294" s="32">
        <f>G295+G300</f>
        <v>628.16000000000008</v>
      </c>
      <c r="H294" s="32">
        <f t="shared" ref="H294:AG294" si="148">H295+H300</f>
        <v>0</v>
      </c>
      <c r="I294" s="32">
        <f t="shared" si="148"/>
        <v>0</v>
      </c>
      <c r="J294" s="32">
        <f t="shared" si="148"/>
        <v>0</v>
      </c>
      <c r="K294" s="32">
        <f t="shared" si="148"/>
        <v>0</v>
      </c>
      <c r="L294" s="32">
        <f t="shared" si="148"/>
        <v>0</v>
      </c>
      <c r="M294" s="32">
        <f t="shared" si="148"/>
        <v>0</v>
      </c>
      <c r="N294" s="32">
        <f t="shared" si="148"/>
        <v>0</v>
      </c>
      <c r="O294" s="32">
        <f t="shared" si="148"/>
        <v>0</v>
      </c>
      <c r="P294" s="32">
        <f t="shared" si="148"/>
        <v>0</v>
      </c>
      <c r="Q294" s="32">
        <f t="shared" si="148"/>
        <v>0</v>
      </c>
      <c r="R294" s="32">
        <f t="shared" si="148"/>
        <v>0</v>
      </c>
      <c r="S294" s="32">
        <f t="shared" si="148"/>
        <v>0</v>
      </c>
      <c r="T294" s="32">
        <f t="shared" si="148"/>
        <v>0</v>
      </c>
      <c r="U294" s="32">
        <f t="shared" si="148"/>
        <v>0</v>
      </c>
      <c r="V294" s="32">
        <f t="shared" si="148"/>
        <v>0</v>
      </c>
      <c r="W294" s="32">
        <f t="shared" si="148"/>
        <v>0</v>
      </c>
      <c r="X294" s="32">
        <f t="shared" si="148"/>
        <v>0</v>
      </c>
      <c r="Y294" s="32">
        <f t="shared" si="148"/>
        <v>0</v>
      </c>
      <c r="Z294" s="32">
        <f t="shared" si="148"/>
        <v>0</v>
      </c>
      <c r="AA294" s="32">
        <f t="shared" si="148"/>
        <v>0</v>
      </c>
      <c r="AB294" s="32">
        <f t="shared" si="148"/>
        <v>0</v>
      </c>
      <c r="AC294" s="32">
        <f t="shared" si="148"/>
        <v>0</v>
      </c>
      <c r="AD294" s="32">
        <f t="shared" si="148"/>
        <v>0</v>
      </c>
      <c r="AE294" s="32">
        <f t="shared" si="148"/>
        <v>0</v>
      </c>
      <c r="AF294" s="32">
        <f t="shared" si="148"/>
        <v>0</v>
      </c>
      <c r="AG294" s="32">
        <f t="shared" si="148"/>
        <v>626.87999999999988</v>
      </c>
      <c r="AH294" s="32">
        <f>AH295+AH300</f>
        <v>709.15599999999995</v>
      </c>
      <c r="AI294" s="128">
        <f t="shared" si="135"/>
        <v>0.99796230259806384</v>
      </c>
    </row>
    <row r="295" spans="2:35" ht="67.150000000000006" customHeight="1" x14ac:dyDescent="0.25">
      <c r="B295" s="94"/>
      <c r="C295" s="76"/>
      <c r="D295" s="27" t="s">
        <v>89</v>
      </c>
      <c r="E295" s="28"/>
      <c r="F295" s="28" t="s">
        <v>90</v>
      </c>
      <c r="G295" s="32">
        <f>G296+G298</f>
        <v>539.16000000000008</v>
      </c>
      <c r="H295" s="32">
        <f t="shared" ref="H295:AG295" si="149">H296+H298</f>
        <v>0</v>
      </c>
      <c r="I295" s="32">
        <f t="shared" si="149"/>
        <v>0</v>
      </c>
      <c r="J295" s="32">
        <f t="shared" si="149"/>
        <v>0</v>
      </c>
      <c r="K295" s="32">
        <f t="shared" si="149"/>
        <v>0</v>
      </c>
      <c r="L295" s="32">
        <f t="shared" si="149"/>
        <v>0</v>
      </c>
      <c r="M295" s="32">
        <f t="shared" si="149"/>
        <v>0</v>
      </c>
      <c r="N295" s="32">
        <f t="shared" si="149"/>
        <v>0</v>
      </c>
      <c r="O295" s="32">
        <f t="shared" si="149"/>
        <v>0</v>
      </c>
      <c r="P295" s="32">
        <f t="shared" si="149"/>
        <v>0</v>
      </c>
      <c r="Q295" s="32">
        <f t="shared" si="149"/>
        <v>0</v>
      </c>
      <c r="R295" s="32">
        <f t="shared" si="149"/>
        <v>0</v>
      </c>
      <c r="S295" s="32">
        <f t="shared" si="149"/>
        <v>0</v>
      </c>
      <c r="T295" s="32">
        <f t="shared" si="149"/>
        <v>0</v>
      </c>
      <c r="U295" s="32">
        <f t="shared" si="149"/>
        <v>0</v>
      </c>
      <c r="V295" s="32">
        <f t="shared" si="149"/>
        <v>0</v>
      </c>
      <c r="W295" s="32">
        <f t="shared" si="149"/>
        <v>0</v>
      </c>
      <c r="X295" s="32">
        <f t="shared" si="149"/>
        <v>0</v>
      </c>
      <c r="Y295" s="32">
        <f t="shared" si="149"/>
        <v>0</v>
      </c>
      <c r="Z295" s="32">
        <f t="shared" si="149"/>
        <v>0</v>
      </c>
      <c r="AA295" s="32">
        <f t="shared" si="149"/>
        <v>0</v>
      </c>
      <c r="AB295" s="32">
        <f t="shared" si="149"/>
        <v>0</v>
      </c>
      <c r="AC295" s="32">
        <f t="shared" si="149"/>
        <v>0</v>
      </c>
      <c r="AD295" s="32">
        <f t="shared" si="149"/>
        <v>0</v>
      </c>
      <c r="AE295" s="32">
        <f t="shared" si="149"/>
        <v>0</v>
      </c>
      <c r="AF295" s="32">
        <f t="shared" si="149"/>
        <v>0</v>
      </c>
      <c r="AG295" s="32">
        <f t="shared" si="149"/>
        <v>539.06999999999994</v>
      </c>
      <c r="AH295" s="32">
        <f>AH296+AH298</f>
        <v>593.15599999999995</v>
      </c>
      <c r="AI295" s="128">
        <f t="shared" si="135"/>
        <v>0.99983307367015328</v>
      </c>
    </row>
    <row r="296" spans="2:35" ht="34.9" customHeight="1" x14ac:dyDescent="0.25">
      <c r="B296" s="94"/>
      <c r="C296" s="76"/>
      <c r="D296" s="27" t="s">
        <v>91</v>
      </c>
      <c r="E296" s="39"/>
      <c r="F296" s="39" t="s">
        <v>92</v>
      </c>
      <c r="G296" s="32">
        <f>G297</f>
        <v>494.16</v>
      </c>
      <c r="H296" s="32">
        <f t="shared" ref="H296:AG296" si="150">H297</f>
        <v>0</v>
      </c>
      <c r="I296" s="32">
        <f t="shared" si="150"/>
        <v>0</v>
      </c>
      <c r="J296" s="32">
        <f t="shared" si="150"/>
        <v>0</v>
      </c>
      <c r="K296" s="32">
        <f t="shared" si="150"/>
        <v>0</v>
      </c>
      <c r="L296" s="32">
        <f t="shared" si="150"/>
        <v>0</v>
      </c>
      <c r="M296" s="32">
        <f t="shared" si="150"/>
        <v>0</v>
      </c>
      <c r="N296" s="32">
        <f t="shared" si="150"/>
        <v>0</v>
      </c>
      <c r="O296" s="32">
        <f t="shared" si="150"/>
        <v>0</v>
      </c>
      <c r="P296" s="32">
        <f t="shared" si="150"/>
        <v>0</v>
      </c>
      <c r="Q296" s="32">
        <f t="shared" si="150"/>
        <v>0</v>
      </c>
      <c r="R296" s="32">
        <f t="shared" si="150"/>
        <v>0</v>
      </c>
      <c r="S296" s="32">
        <f t="shared" si="150"/>
        <v>0</v>
      </c>
      <c r="T296" s="32">
        <f t="shared" si="150"/>
        <v>0</v>
      </c>
      <c r="U296" s="32">
        <f t="shared" si="150"/>
        <v>0</v>
      </c>
      <c r="V296" s="32">
        <f t="shared" si="150"/>
        <v>0</v>
      </c>
      <c r="W296" s="32">
        <f t="shared" si="150"/>
        <v>0</v>
      </c>
      <c r="X296" s="32">
        <f t="shared" si="150"/>
        <v>0</v>
      </c>
      <c r="Y296" s="32">
        <f t="shared" si="150"/>
        <v>0</v>
      </c>
      <c r="Z296" s="32">
        <f t="shared" si="150"/>
        <v>0</v>
      </c>
      <c r="AA296" s="32">
        <f t="shared" si="150"/>
        <v>0</v>
      </c>
      <c r="AB296" s="32">
        <f t="shared" si="150"/>
        <v>0</v>
      </c>
      <c r="AC296" s="32">
        <f t="shared" si="150"/>
        <v>0</v>
      </c>
      <c r="AD296" s="32">
        <f t="shared" si="150"/>
        <v>0</v>
      </c>
      <c r="AE296" s="32">
        <f t="shared" si="150"/>
        <v>0</v>
      </c>
      <c r="AF296" s="32">
        <f t="shared" si="150"/>
        <v>0</v>
      </c>
      <c r="AG296" s="32">
        <f t="shared" si="150"/>
        <v>494.07</v>
      </c>
      <c r="AH296" s="32">
        <f>AH297</f>
        <v>521.15599999999995</v>
      </c>
      <c r="AI296" s="128">
        <f t="shared" si="135"/>
        <v>0.99981787275376388</v>
      </c>
    </row>
    <row r="297" spans="2:35" ht="46.5" customHeight="1" x14ac:dyDescent="0.25">
      <c r="B297" s="94"/>
      <c r="C297" s="76"/>
      <c r="D297" s="27"/>
      <c r="E297" s="37" t="s">
        <v>13</v>
      </c>
      <c r="F297" s="48" t="s">
        <v>14</v>
      </c>
      <c r="G297" s="32">
        <v>494.16</v>
      </c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F297" s="32"/>
      <c r="AG297" s="32">
        <v>494.07</v>
      </c>
      <c r="AH297" s="32">
        <v>521.15599999999995</v>
      </c>
      <c r="AI297" s="128">
        <f t="shared" si="135"/>
        <v>0.99981787275376388</v>
      </c>
    </row>
    <row r="298" spans="2:35" ht="46.5" customHeight="1" x14ac:dyDescent="0.25">
      <c r="B298" s="94"/>
      <c r="C298" s="76"/>
      <c r="D298" s="27" t="s">
        <v>93</v>
      </c>
      <c r="E298" s="39"/>
      <c r="F298" s="39" t="s">
        <v>94</v>
      </c>
      <c r="G298" s="32">
        <f>G299</f>
        <v>45</v>
      </c>
      <c r="H298" s="32">
        <f t="shared" ref="H298:AG298" si="151">H299</f>
        <v>0</v>
      </c>
      <c r="I298" s="32">
        <f t="shared" si="151"/>
        <v>0</v>
      </c>
      <c r="J298" s="32">
        <f t="shared" si="151"/>
        <v>0</v>
      </c>
      <c r="K298" s="32">
        <f t="shared" si="151"/>
        <v>0</v>
      </c>
      <c r="L298" s="32">
        <f t="shared" si="151"/>
        <v>0</v>
      </c>
      <c r="M298" s="32">
        <f t="shared" si="151"/>
        <v>0</v>
      </c>
      <c r="N298" s="32">
        <f t="shared" si="151"/>
        <v>0</v>
      </c>
      <c r="O298" s="32">
        <f t="shared" si="151"/>
        <v>0</v>
      </c>
      <c r="P298" s="32">
        <f t="shared" si="151"/>
        <v>0</v>
      </c>
      <c r="Q298" s="32">
        <f t="shared" si="151"/>
        <v>0</v>
      </c>
      <c r="R298" s="32">
        <f t="shared" si="151"/>
        <v>0</v>
      </c>
      <c r="S298" s="32">
        <f t="shared" si="151"/>
        <v>0</v>
      </c>
      <c r="T298" s="32">
        <f t="shared" si="151"/>
        <v>0</v>
      </c>
      <c r="U298" s="32">
        <f t="shared" si="151"/>
        <v>0</v>
      </c>
      <c r="V298" s="32">
        <f t="shared" si="151"/>
        <v>0</v>
      </c>
      <c r="W298" s="32">
        <f t="shared" si="151"/>
        <v>0</v>
      </c>
      <c r="X298" s="32">
        <f t="shared" si="151"/>
        <v>0</v>
      </c>
      <c r="Y298" s="32">
        <f t="shared" si="151"/>
        <v>0</v>
      </c>
      <c r="Z298" s="32">
        <f t="shared" si="151"/>
        <v>0</v>
      </c>
      <c r="AA298" s="32">
        <f t="shared" si="151"/>
        <v>0</v>
      </c>
      <c r="AB298" s="32">
        <f t="shared" si="151"/>
        <v>0</v>
      </c>
      <c r="AC298" s="32">
        <f t="shared" si="151"/>
        <v>0</v>
      </c>
      <c r="AD298" s="32">
        <f t="shared" si="151"/>
        <v>0</v>
      </c>
      <c r="AE298" s="32">
        <f t="shared" si="151"/>
        <v>0</v>
      </c>
      <c r="AF298" s="32">
        <f t="shared" si="151"/>
        <v>0</v>
      </c>
      <c r="AG298" s="32">
        <f t="shared" si="151"/>
        <v>45</v>
      </c>
      <c r="AH298" s="32">
        <f>AH299</f>
        <v>72</v>
      </c>
      <c r="AI298" s="128">
        <f t="shared" si="135"/>
        <v>1</v>
      </c>
    </row>
    <row r="299" spans="2:35" ht="46.5" customHeight="1" x14ac:dyDescent="0.25">
      <c r="B299" s="94"/>
      <c r="C299" s="76"/>
      <c r="D299" s="27"/>
      <c r="E299" s="37" t="s">
        <v>13</v>
      </c>
      <c r="F299" s="48" t="s">
        <v>14</v>
      </c>
      <c r="G299" s="32">
        <v>45</v>
      </c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F299" s="32"/>
      <c r="AG299" s="32">
        <v>45</v>
      </c>
      <c r="AH299" s="32">
        <v>72</v>
      </c>
      <c r="AI299" s="128">
        <f t="shared" si="135"/>
        <v>1</v>
      </c>
    </row>
    <row r="300" spans="2:35" ht="39.75" customHeight="1" x14ac:dyDescent="0.25">
      <c r="B300" s="94"/>
      <c r="C300" s="76"/>
      <c r="D300" s="27" t="s">
        <v>95</v>
      </c>
      <c r="E300" s="28"/>
      <c r="F300" s="28" t="s">
        <v>96</v>
      </c>
      <c r="G300" s="32">
        <f>G301</f>
        <v>89</v>
      </c>
      <c r="H300" s="32">
        <f t="shared" ref="H300:AG301" si="152">H301</f>
        <v>0</v>
      </c>
      <c r="I300" s="32">
        <f t="shared" si="152"/>
        <v>0</v>
      </c>
      <c r="J300" s="32">
        <f t="shared" si="152"/>
        <v>0</v>
      </c>
      <c r="K300" s="32">
        <f t="shared" si="152"/>
        <v>0</v>
      </c>
      <c r="L300" s="32">
        <f t="shared" si="152"/>
        <v>0</v>
      </c>
      <c r="M300" s="32">
        <f t="shared" si="152"/>
        <v>0</v>
      </c>
      <c r="N300" s="32">
        <f t="shared" si="152"/>
        <v>0</v>
      </c>
      <c r="O300" s="32">
        <f t="shared" si="152"/>
        <v>0</v>
      </c>
      <c r="P300" s="32">
        <f t="shared" si="152"/>
        <v>0</v>
      </c>
      <c r="Q300" s="32">
        <f t="shared" si="152"/>
        <v>0</v>
      </c>
      <c r="R300" s="32">
        <f t="shared" si="152"/>
        <v>0</v>
      </c>
      <c r="S300" s="32">
        <f t="shared" si="152"/>
        <v>0</v>
      </c>
      <c r="T300" s="32">
        <f t="shared" si="152"/>
        <v>0</v>
      </c>
      <c r="U300" s="32">
        <f t="shared" si="152"/>
        <v>0</v>
      </c>
      <c r="V300" s="32">
        <f t="shared" si="152"/>
        <v>0</v>
      </c>
      <c r="W300" s="32">
        <f t="shared" si="152"/>
        <v>0</v>
      </c>
      <c r="X300" s="32">
        <f t="shared" si="152"/>
        <v>0</v>
      </c>
      <c r="Y300" s="32">
        <f t="shared" si="152"/>
        <v>0</v>
      </c>
      <c r="Z300" s="32">
        <f t="shared" si="152"/>
        <v>0</v>
      </c>
      <c r="AA300" s="32">
        <f t="shared" si="152"/>
        <v>0</v>
      </c>
      <c r="AB300" s="32">
        <f t="shared" si="152"/>
        <v>0</v>
      </c>
      <c r="AC300" s="32">
        <f t="shared" si="152"/>
        <v>0</v>
      </c>
      <c r="AD300" s="32">
        <f t="shared" si="152"/>
        <v>0</v>
      </c>
      <c r="AE300" s="32">
        <f t="shared" si="152"/>
        <v>0</v>
      </c>
      <c r="AF300" s="32">
        <f t="shared" si="152"/>
        <v>0</v>
      </c>
      <c r="AG300" s="32">
        <f t="shared" si="152"/>
        <v>87.81</v>
      </c>
      <c r="AH300" s="32">
        <f>AH301</f>
        <v>116</v>
      </c>
      <c r="AI300" s="128">
        <f t="shared" si="135"/>
        <v>0.98662921348314614</v>
      </c>
    </row>
    <row r="301" spans="2:35" ht="49.9" customHeight="1" x14ac:dyDescent="0.25">
      <c r="B301" s="94"/>
      <c r="C301" s="76"/>
      <c r="D301" s="27" t="s">
        <v>97</v>
      </c>
      <c r="E301" s="39"/>
      <c r="F301" s="39" t="s">
        <v>98</v>
      </c>
      <c r="G301" s="32">
        <f>G302</f>
        <v>89</v>
      </c>
      <c r="H301" s="32">
        <f t="shared" si="152"/>
        <v>0</v>
      </c>
      <c r="I301" s="32">
        <f t="shared" si="152"/>
        <v>0</v>
      </c>
      <c r="J301" s="32">
        <f t="shared" si="152"/>
        <v>0</v>
      </c>
      <c r="K301" s="32">
        <f t="shared" si="152"/>
        <v>0</v>
      </c>
      <c r="L301" s="32">
        <f t="shared" si="152"/>
        <v>0</v>
      </c>
      <c r="M301" s="32">
        <f t="shared" si="152"/>
        <v>0</v>
      </c>
      <c r="N301" s="32">
        <f t="shared" si="152"/>
        <v>0</v>
      </c>
      <c r="O301" s="32">
        <f t="shared" si="152"/>
        <v>0</v>
      </c>
      <c r="P301" s="32">
        <f t="shared" si="152"/>
        <v>0</v>
      </c>
      <c r="Q301" s="32">
        <f t="shared" si="152"/>
        <v>0</v>
      </c>
      <c r="R301" s="32">
        <f t="shared" si="152"/>
        <v>0</v>
      </c>
      <c r="S301" s="32">
        <f t="shared" si="152"/>
        <v>0</v>
      </c>
      <c r="T301" s="32">
        <f t="shared" si="152"/>
        <v>0</v>
      </c>
      <c r="U301" s="32">
        <f t="shared" si="152"/>
        <v>0</v>
      </c>
      <c r="V301" s="32">
        <f t="shared" si="152"/>
        <v>0</v>
      </c>
      <c r="W301" s="32">
        <f t="shared" si="152"/>
        <v>0</v>
      </c>
      <c r="X301" s="32">
        <f t="shared" si="152"/>
        <v>0</v>
      </c>
      <c r="Y301" s="32">
        <f t="shared" si="152"/>
        <v>0</v>
      </c>
      <c r="Z301" s="32">
        <f t="shared" si="152"/>
        <v>0</v>
      </c>
      <c r="AA301" s="32">
        <f t="shared" si="152"/>
        <v>0</v>
      </c>
      <c r="AB301" s="32">
        <f t="shared" si="152"/>
        <v>0</v>
      </c>
      <c r="AC301" s="32">
        <f t="shared" si="152"/>
        <v>0</v>
      </c>
      <c r="AD301" s="32">
        <f t="shared" si="152"/>
        <v>0</v>
      </c>
      <c r="AE301" s="32">
        <f t="shared" si="152"/>
        <v>0</v>
      </c>
      <c r="AF301" s="32">
        <f t="shared" si="152"/>
        <v>0</v>
      </c>
      <c r="AG301" s="32">
        <f t="shared" si="152"/>
        <v>87.81</v>
      </c>
      <c r="AH301" s="32">
        <f>AH302</f>
        <v>116</v>
      </c>
      <c r="AI301" s="128">
        <f t="shared" si="135"/>
        <v>0.98662921348314614</v>
      </c>
    </row>
    <row r="302" spans="2:35" ht="46.5" customHeight="1" x14ac:dyDescent="0.25">
      <c r="B302" s="94"/>
      <c r="C302" s="76"/>
      <c r="D302" s="27"/>
      <c r="E302" s="37" t="s">
        <v>13</v>
      </c>
      <c r="F302" s="48" t="s">
        <v>14</v>
      </c>
      <c r="G302" s="32">
        <v>89</v>
      </c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F302" s="32"/>
      <c r="AG302" s="32">
        <v>87.81</v>
      </c>
      <c r="AH302" s="32">
        <v>116</v>
      </c>
      <c r="AI302" s="128">
        <f t="shared" si="135"/>
        <v>0.98662921348314614</v>
      </c>
    </row>
    <row r="303" spans="2:35" ht="53.45" customHeight="1" x14ac:dyDescent="0.25">
      <c r="B303" s="94"/>
      <c r="C303" s="76"/>
      <c r="D303" s="27" t="s">
        <v>99</v>
      </c>
      <c r="E303" s="28"/>
      <c r="F303" s="28" t="s">
        <v>100</v>
      </c>
      <c r="G303" s="32">
        <f>G304+G309</f>
        <v>77.89</v>
      </c>
      <c r="H303" s="32">
        <f t="shared" ref="H303:AG303" si="153">H304+H309</f>
        <v>0</v>
      </c>
      <c r="I303" s="32">
        <f t="shared" si="153"/>
        <v>0</v>
      </c>
      <c r="J303" s="32">
        <f t="shared" si="153"/>
        <v>0</v>
      </c>
      <c r="K303" s="32">
        <f t="shared" si="153"/>
        <v>0</v>
      </c>
      <c r="L303" s="32">
        <f t="shared" si="153"/>
        <v>0</v>
      </c>
      <c r="M303" s="32">
        <f t="shared" si="153"/>
        <v>0</v>
      </c>
      <c r="N303" s="32">
        <f t="shared" si="153"/>
        <v>0</v>
      </c>
      <c r="O303" s="32">
        <f t="shared" si="153"/>
        <v>0</v>
      </c>
      <c r="P303" s="32">
        <f t="shared" si="153"/>
        <v>0</v>
      </c>
      <c r="Q303" s="32">
        <f t="shared" si="153"/>
        <v>0</v>
      </c>
      <c r="R303" s="32">
        <f t="shared" si="153"/>
        <v>0</v>
      </c>
      <c r="S303" s="32">
        <f t="shared" si="153"/>
        <v>0</v>
      </c>
      <c r="T303" s="32">
        <f t="shared" si="153"/>
        <v>0</v>
      </c>
      <c r="U303" s="32">
        <f t="shared" si="153"/>
        <v>0</v>
      </c>
      <c r="V303" s="32">
        <f t="shared" si="153"/>
        <v>0</v>
      </c>
      <c r="W303" s="32">
        <f t="shared" si="153"/>
        <v>0</v>
      </c>
      <c r="X303" s="32">
        <f t="shared" si="153"/>
        <v>0</v>
      </c>
      <c r="Y303" s="32">
        <f t="shared" si="153"/>
        <v>0</v>
      </c>
      <c r="Z303" s="32">
        <f t="shared" si="153"/>
        <v>0</v>
      </c>
      <c r="AA303" s="32">
        <f t="shared" si="153"/>
        <v>0</v>
      </c>
      <c r="AB303" s="32">
        <f t="shared" si="153"/>
        <v>0</v>
      </c>
      <c r="AC303" s="32">
        <f t="shared" si="153"/>
        <v>0</v>
      </c>
      <c r="AD303" s="32">
        <f t="shared" si="153"/>
        <v>0</v>
      </c>
      <c r="AE303" s="32">
        <f t="shared" si="153"/>
        <v>0</v>
      </c>
      <c r="AF303" s="32">
        <f t="shared" si="153"/>
        <v>0</v>
      </c>
      <c r="AG303" s="32">
        <f t="shared" si="153"/>
        <v>77.180000000000007</v>
      </c>
      <c r="AH303" s="32">
        <f>AH304+AH309</f>
        <v>158.89400000000001</v>
      </c>
      <c r="AI303" s="128">
        <f t="shared" si="135"/>
        <v>0.99088458081910391</v>
      </c>
    </row>
    <row r="304" spans="2:35" ht="63.75" customHeight="1" x14ac:dyDescent="0.25">
      <c r="B304" s="94"/>
      <c r="C304" s="76"/>
      <c r="D304" s="27" t="s">
        <v>101</v>
      </c>
      <c r="E304" s="28"/>
      <c r="F304" s="28" t="s">
        <v>102</v>
      </c>
      <c r="G304" s="32">
        <f>G305+G307</f>
        <v>38.89</v>
      </c>
      <c r="H304" s="32">
        <f t="shared" ref="H304:AG304" si="154">H305+H307</f>
        <v>0</v>
      </c>
      <c r="I304" s="32">
        <f t="shared" si="154"/>
        <v>0</v>
      </c>
      <c r="J304" s="32">
        <f t="shared" si="154"/>
        <v>0</v>
      </c>
      <c r="K304" s="32">
        <f t="shared" si="154"/>
        <v>0</v>
      </c>
      <c r="L304" s="32">
        <f t="shared" si="154"/>
        <v>0</v>
      </c>
      <c r="M304" s="32">
        <f t="shared" si="154"/>
        <v>0</v>
      </c>
      <c r="N304" s="32">
        <f t="shared" si="154"/>
        <v>0</v>
      </c>
      <c r="O304" s="32">
        <f t="shared" si="154"/>
        <v>0</v>
      </c>
      <c r="P304" s="32">
        <f t="shared" si="154"/>
        <v>0</v>
      </c>
      <c r="Q304" s="32">
        <f t="shared" si="154"/>
        <v>0</v>
      </c>
      <c r="R304" s="32">
        <f t="shared" si="154"/>
        <v>0</v>
      </c>
      <c r="S304" s="32">
        <f t="shared" si="154"/>
        <v>0</v>
      </c>
      <c r="T304" s="32">
        <f t="shared" si="154"/>
        <v>0</v>
      </c>
      <c r="U304" s="32">
        <f t="shared" si="154"/>
        <v>0</v>
      </c>
      <c r="V304" s="32">
        <f t="shared" si="154"/>
        <v>0</v>
      </c>
      <c r="W304" s="32">
        <f t="shared" si="154"/>
        <v>0</v>
      </c>
      <c r="X304" s="32">
        <f t="shared" si="154"/>
        <v>0</v>
      </c>
      <c r="Y304" s="32">
        <f t="shared" si="154"/>
        <v>0</v>
      </c>
      <c r="Z304" s="32">
        <f t="shared" si="154"/>
        <v>0</v>
      </c>
      <c r="AA304" s="32">
        <f t="shared" si="154"/>
        <v>0</v>
      </c>
      <c r="AB304" s="32">
        <f t="shared" si="154"/>
        <v>0</v>
      </c>
      <c r="AC304" s="32">
        <f t="shared" si="154"/>
        <v>0</v>
      </c>
      <c r="AD304" s="32">
        <f t="shared" si="154"/>
        <v>0</v>
      </c>
      <c r="AE304" s="32">
        <f t="shared" si="154"/>
        <v>0</v>
      </c>
      <c r="AF304" s="32">
        <f t="shared" si="154"/>
        <v>0</v>
      </c>
      <c r="AG304" s="32">
        <f t="shared" si="154"/>
        <v>38.18</v>
      </c>
      <c r="AH304" s="32">
        <f>AH305+AH307</f>
        <v>92.894000000000005</v>
      </c>
      <c r="AI304" s="128">
        <f t="shared" si="135"/>
        <v>0.9817433787606068</v>
      </c>
    </row>
    <row r="305" spans="2:35" ht="34.15" customHeight="1" x14ac:dyDescent="0.25">
      <c r="B305" s="94"/>
      <c r="C305" s="76"/>
      <c r="D305" s="27" t="s">
        <v>103</v>
      </c>
      <c r="E305" s="39"/>
      <c r="F305" s="39" t="s">
        <v>104</v>
      </c>
      <c r="G305" s="32">
        <f>G306</f>
        <v>3.7</v>
      </c>
      <c r="H305" s="32">
        <f t="shared" ref="H305:AG305" si="155">H306</f>
        <v>0</v>
      </c>
      <c r="I305" s="32">
        <f t="shared" si="155"/>
        <v>0</v>
      </c>
      <c r="J305" s="32">
        <f t="shared" si="155"/>
        <v>0</v>
      </c>
      <c r="K305" s="32">
        <f t="shared" si="155"/>
        <v>0</v>
      </c>
      <c r="L305" s="32">
        <f t="shared" si="155"/>
        <v>0</v>
      </c>
      <c r="M305" s="32">
        <f t="shared" si="155"/>
        <v>0</v>
      </c>
      <c r="N305" s="32">
        <f t="shared" si="155"/>
        <v>0</v>
      </c>
      <c r="O305" s="32">
        <f t="shared" si="155"/>
        <v>0</v>
      </c>
      <c r="P305" s="32">
        <f t="shared" si="155"/>
        <v>0</v>
      </c>
      <c r="Q305" s="32">
        <f t="shared" si="155"/>
        <v>0</v>
      </c>
      <c r="R305" s="32">
        <f t="shared" si="155"/>
        <v>0</v>
      </c>
      <c r="S305" s="32">
        <f t="shared" si="155"/>
        <v>0</v>
      </c>
      <c r="T305" s="32">
        <f t="shared" si="155"/>
        <v>0</v>
      </c>
      <c r="U305" s="32">
        <f t="shared" si="155"/>
        <v>0</v>
      </c>
      <c r="V305" s="32">
        <f t="shared" si="155"/>
        <v>0</v>
      </c>
      <c r="W305" s="32">
        <f t="shared" si="155"/>
        <v>0</v>
      </c>
      <c r="X305" s="32">
        <f t="shared" si="155"/>
        <v>0</v>
      </c>
      <c r="Y305" s="32">
        <f t="shared" si="155"/>
        <v>0</v>
      </c>
      <c r="Z305" s="32">
        <f t="shared" si="155"/>
        <v>0</v>
      </c>
      <c r="AA305" s="32">
        <f t="shared" si="155"/>
        <v>0</v>
      </c>
      <c r="AB305" s="32">
        <f t="shared" si="155"/>
        <v>0</v>
      </c>
      <c r="AC305" s="32">
        <f t="shared" si="155"/>
        <v>0</v>
      </c>
      <c r="AD305" s="32">
        <f t="shared" si="155"/>
        <v>0</v>
      </c>
      <c r="AE305" s="32">
        <f t="shared" si="155"/>
        <v>0</v>
      </c>
      <c r="AF305" s="32">
        <f t="shared" si="155"/>
        <v>0</v>
      </c>
      <c r="AG305" s="32">
        <f t="shared" si="155"/>
        <v>3.7</v>
      </c>
      <c r="AH305" s="32">
        <f>AH306</f>
        <v>30.702000000000002</v>
      </c>
      <c r="AI305" s="128">
        <f t="shared" si="135"/>
        <v>1</v>
      </c>
    </row>
    <row r="306" spans="2:35" ht="44.25" customHeight="1" x14ac:dyDescent="0.25">
      <c r="B306" s="94"/>
      <c r="C306" s="76"/>
      <c r="D306" s="49"/>
      <c r="E306" s="37" t="s">
        <v>13</v>
      </c>
      <c r="F306" s="48" t="s">
        <v>14</v>
      </c>
      <c r="G306" s="32">
        <v>3.7</v>
      </c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F306" s="32"/>
      <c r="AG306" s="32">
        <v>3.7</v>
      </c>
      <c r="AH306" s="32">
        <v>30.702000000000002</v>
      </c>
      <c r="AI306" s="128">
        <f t="shared" si="135"/>
        <v>1</v>
      </c>
    </row>
    <row r="307" spans="2:35" ht="36" customHeight="1" x14ac:dyDescent="0.25">
      <c r="B307" s="94"/>
      <c r="C307" s="76"/>
      <c r="D307" s="27" t="s">
        <v>105</v>
      </c>
      <c r="E307" s="39"/>
      <c r="F307" s="39" t="s">
        <v>106</v>
      </c>
      <c r="G307" s="32">
        <f>G308</f>
        <v>35.19</v>
      </c>
      <c r="H307" s="32">
        <f t="shared" ref="H307:AG307" si="156">H308</f>
        <v>0</v>
      </c>
      <c r="I307" s="32">
        <f t="shared" si="156"/>
        <v>0</v>
      </c>
      <c r="J307" s="32">
        <f t="shared" si="156"/>
        <v>0</v>
      </c>
      <c r="K307" s="32">
        <f t="shared" si="156"/>
        <v>0</v>
      </c>
      <c r="L307" s="32">
        <f t="shared" si="156"/>
        <v>0</v>
      </c>
      <c r="M307" s="32">
        <f t="shared" si="156"/>
        <v>0</v>
      </c>
      <c r="N307" s="32">
        <f t="shared" si="156"/>
        <v>0</v>
      </c>
      <c r="O307" s="32">
        <f t="shared" si="156"/>
        <v>0</v>
      </c>
      <c r="P307" s="32">
        <f t="shared" si="156"/>
        <v>0</v>
      </c>
      <c r="Q307" s="32">
        <f t="shared" si="156"/>
        <v>0</v>
      </c>
      <c r="R307" s="32">
        <f t="shared" si="156"/>
        <v>0</v>
      </c>
      <c r="S307" s="32">
        <f t="shared" si="156"/>
        <v>0</v>
      </c>
      <c r="T307" s="32">
        <f t="shared" si="156"/>
        <v>0</v>
      </c>
      <c r="U307" s="32">
        <f t="shared" si="156"/>
        <v>0</v>
      </c>
      <c r="V307" s="32">
        <f t="shared" si="156"/>
        <v>0</v>
      </c>
      <c r="W307" s="32">
        <f t="shared" si="156"/>
        <v>0</v>
      </c>
      <c r="X307" s="32">
        <f t="shared" si="156"/>
        <v>0</v>
      </c>
      <c r="Y307" s="32">
        <f t="shared" si="156"/>
        <v>0</v>
      </c>
      <c r="Z307" s="32">
        <f t="shared" si="156"/>
        <v>0</v>
      </c>
      <c r="AA307" s="32">
        <f t="shared" si="156"/>
        <v>0</v>
      </c>
      <c r="AB307" s="32">
        <f t="shared" si="156"/>
        <v>0</v>
      </c>
      <c r="AC307" s="32">
        <f t="shared" si="156"/>
        <v>0</v>
      </c>
      <c r="AD307" s="32">
        <f t="shared" si="156"/>
        <v>0</v>
      </c>
      <c r="AE307" s="32">
        <f t="shared" si="156"/>
        <v>0</v>
      </c>
      <c r="AF307" s="32">
        <f t="shared" si="156"/>
        <v>0</v>
      </c>
      <c r="AG307" s="32">
        <f t="shared" si="156"/>
        <v>34.479999999999997</v>
      </c>
      <c r="AH307" s="32">
        <f>AH308</f>
        <v>62.192</v>
      </c>
      <c r="AI307" s="128">
        <f t="shared" si="135"/>
        <v>0.97982381358340431</v>
      </c>
    </row>
    <row r="308" spans="2:35" ht="48.75" customHeight="1" x14ac:dyDescent="0.25">
      <c r="B308" s="94"/>
      <c r="C308" s="76"/>
      <c r="D308" s="49"/>
      <c r="E308" s="37" t="s">
        <v>13</v>
      </c>
      <c r="F308" s="48" t="s">
        <v>14</v>
      </c>
      <c r="G308" s="32">
        <v>35.19</v>
      </c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F308" s="32"/>
      <c r="AG308" s="32">
        <v>34.479999999999997</v>
      </c>
      <c r="AH308" s="32">
        <v>62.192</v>
      </c>
      <c r="AI308" s="128">
        <f t="shared" si="135"/>
        <v>0.97982381358340431</v>
      </c>
    </row>
    <row r="309" spans="2:35" ht="48.75" customHeight="1" x14ac:dyDescent="0.25">
      <c r="B309" s="94"/>
      <c r="C309" s="76"/>
      <c r="D309" s="27" t="s">
        <v>107</v>
      </c>
      <c r="E309" s="39"/>
      <c r="F309" s="39" t="s">
        <v>108</v>
      </c>
      <c r="G309" s="32">
        <f>G310</f>
        <v>39</v>
      </c>
      <c r="H309" s="32">
        <f t="shared" ref="H309:AG310" si="157">H310</f>
        <v>0</v>
      </c>
      <c r="I309" s="32">
        <f t="shared" si="157"/>
        <v>0</v>
      </c>
      <c r="J309" s="32">
        <f t="shared" si="157"/>
        <v>0</v>
      </c>
      <c r="K309" s="32">
        <f t="shared" si="157"/>
        <v>0</v>
      </c>
      <c r="L309" s="32">
        <f t="shared" si="157"/>
        <v>0</v>
      </c>
      <c r="M309" s="32">
        <f t="shared" si="157"/>
        <v>0</v>
      </c>
      <c r="N309" s="32">
        <f t="shared" si="157"/>
        <v>0</v>
      </c>
      <c r="O309" s="32">
        <f t="shared" si="157"/>
        <v>0</v>
      </c>
      <c r="P309" s="32">
        <f t="shared" si="157"/>
        <v>0</v>
      </c>
      <c r="Q309" s="32">
        <f t="shared" si="157"/>
        <v>0</v>
      </c>
      <c r="R309" s="32">
        <f t="shared" si="157"/>
        <v>0</v>
      </c>
      <c r="S309" s="32">
        <f t="shared" si="157"/>
        <v>0</v>
      </c>
      <c r="T309" s="32">
        <f t="shared" si="157"/>
        <v>0</v>
      </c>
      <c r="U309" s="32">
        <f t="shared" si="157"/>
        <v>0</v>
      </c>
      <c r="V309" s="32">
        <f t="shared" si="157"/>
        <v>0</v>
      </c>
      <c r="W309" s="32">
        <f t="shared" si="157"/>
        <v>0</v>
      </c>
      <c r="X309" s="32">
        <f t="shared" si="157"/>
        <v>0</v>
      </c>
      <c r="Y309" s="32">
        <f t="shared" si="157"/>
        <v>0</v>
      </c>
      <c r="Z309" s="32">
        <f t="shared" si="157"/>
        <v>0</v>
      </c>
      <c r="AA309" s="32">
        <f t="shared" si="157"/>
        <v>0</v>
      </c>
      <c r="AB309" s="32">
        <f t="shared" si="157"/>
        <v>0</v>
      </c>
      <c r="AC309" s="32">
        <f t="shared" si="157"/>
        <v>0</v>
      </c>
      <c r="AD309" s="32">
        <f t="shared" si="157"/>
        <v>0</v>
      </c>
      <c r="AE309" s="32">
        <f t="shared" si="157"/>
        <v>0</v>
      </c>
      <c r="AF309" s="32">
        <f t="shared" si="157"/>
        <v>0</v>
      </c>
      <c r="AG309" s="32">
        <f t="shared" si="157"/>
        <v>39</v>
      </c>
      <c r="AH309" s="32">
        <f>AH310</f>
        <v>66</v>
      </c>
      <c r="AI309" s="128">
        <f t="shared" si="135"/>
        <v>1</v>
      </c>
    </row>
    <row r="310" spans="2:35" ht="48.75" customHeight="1" x14ac:dyDescent="0.25">
      <c r="B310" s="94"/>
      <c r="C310" s="76"/>
      <c r="D310" s="27" t="s">
        <v>109</v>
      </c>
      <c r="E310" s="39"/>
      <c r="F310" s="39" t="s">
        <v>110</v>
      </c>
      <c r="G310" s="32">
        <f>G311</f>
        <v>39</v>
      </c>
      <c r="H310" s="32">
        <f t="shared" si="157"/>
        <v>0</v>
      </c>
      <c r="I310" s="32">
        <f t="shared" si="157"/>
        <v>0</v>
      </c>
      <c r="J310" s="32">
        <f t="shared" si="157"/>
        <v>0</v>
      </c>
      <c r="K310" s="32">
        <f t="shared" si="157"/>
        <v>0</v>
      </c>
      <c r="L310" s="32">
        <f t="shared" si="157"/>
        <v>0</v>
      </c>
      <c r="M310" s="32">
        <f t="shared" si="157"/>
        <v>0</v>
      </c>
      <c r="N310" s="32">
        <f t="shared" si="157"/>
        <v>0</v>
      </c>
      <c r="O310" s="32">
        <f t="shared" si="157"/>
        <v>0</v>
      </c>
      <c r="P310" s="32">
        <f t="shared" si="157"/>
        <v>0</v>
      </c>
      <c r="Q310" s="32">
        <f t="shared" si="157"/>
        <v>0</v>
      </c>
      <c r="R310" s="32">
        <f t="shared" si="157"/>
        <v>0</v>
      </c>
      <c r="S310" s="32">
        <f t="shared" si="157"/>
        <v>0</v>
      </c>
      <c r="T310" s="32">
        <f t="shared" si="157"/>
        <v>0</v>
      </c>
      <c r="U310" s="32">
        <f t="shared" si="157"/>
        <v>0</v>
      </c>
      <c r="V310" s="32">
        <f t="shared" si="157"/>
        <v>0</v>
      </c>
      <c r="W310" s="32">
        <f t="shared" si="157"/>
        <v>0</v>
      </c>
      <c r="X310" s="32">
        <f t="shared" si="157"/>
        <v>0</v>
      </c>
      <c r="Y310" s="32">
        <f t="shared" si="157"/>
        <v>0</v>
      </c>
      <c r="Z310" s="32">
        <f t="shared" si="157"/>
        <v>0</v>
      </c>
      <c r="AA310" s="32">
        <f t="shared" si="157"/>
        <v>0</v>
      </c>
      <c r="AB310" s="32">
        <f t="shared" si="157"/>
        <v>0</v>
      </c>
      <c r="AC310" s="32">
        <f t="shared" si="157"/>
        <v>0</v>
      </c>
      <c r="AD310" s="32">
        <f t="shared" si="157"/>
        <v>0</v>
      </c>
      <c r="AE310" s="32">
        <f t="shared" si="157"/>
        <v>0</v>
      </c>
      <c r="AF310" s="32">
        <f t="shared" si="157"/>
        <v>0</v>
      </c>
      <c r="AG310" s="32">
        <f t="shared" si="157"/>
        <v>39</v>
      </c>
      <c r="AH310" s="32">
        <f>AH311</f>
        <v>66</v>
      </c>
      <c r="AI310" s="128">
        <f t="shared" si="135"/>
        <v>1</v>
      </c>
    </row>
    <row r="311" spans="2:35" ht="48.75" customHeight="1" x14ac:dyDescent="0.25">
      <c r="B311" s="94"/>
      <c r="C311" s="76"/>
      <c r="D311" s="49"/>
      <c r="E311" s="37" t="s">
        <v>13</v>
      </c>
      <c r="F311" s="48" t="s">
        <v>14</v>
      </c>
      <c r="G311" s="32">
        <v>39</v>
      </c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F311" s="32"/>
      <c r="AG311" s="32">
        <v>39</v>
      </c>
      <c r="AH311" s="32">
        <v>66</v>
      </c>
      <c r="AI311" s="128">
        <f t="shared" si="135"/>
        <v>1</v>
      </c>
    </row>
    <row r="312" spans="2:35" ht="20.25" customHeight="1" x14ac:dyDescent="0.25">
      <c r="B312" s="94"/>
      <c r="C312" s="59" t="s">
        <v>532</v>
      </c>
      <c r="D312" s="49"/>
      <c r="E312" s="37"/>
      <c r="F312" s="48" t="s">
        <v>531</v>
      </c>
      <c r="G312" s="32">
        <f>G313</f>
        <v>2521.31</v>
      </c>
      <c r="H312" s="32">
        <f t="shared" ref="H312:AG315" si="158">H313</f>
        <v>0</v>
      </c>
      <c r="I312" s="32">
        <f t="shared" si="158"/>
        <v>0</v>
      </c>
      <c r="J312" s="32">
        <f t="shared" si="158"/>
        <v>0</v>
      </c>
      <c r="K312" s="32">
        <f t="shared" si="158"/>
        <v>0</v>
      </c>
      <c r="L312" s="32">
        <f t="shared" si="158"/>
        <v>0</v>
      </c>
      <c r="M312" s="32">
        <f t="shared" si="158"/>
        <v>0</v>
      </c>
      <c r="N312" s="32">
        <f t="shared" si="158"/>
        <v>0</v>
      </c>
      <c r="O312" s="32">
        <f t="shared" si="158"/>
        <v>0</v>
      </c>
      <c r="P312" s="32">
        <f t="shared" si="158"/>
        <v>0</v>
      </c>
      <c r="Q312" s="32">
        <f t="shared" si="158"/>
        <v>0</v>
      </c>
      <c r="R312" s="32">
        <f t="shared" si="158"/>
        <v>0</v>
      </c>
      <c r="S312" s="32">
        <f t="shared" si="158"/>
        <v>0</v>
      </c>
      <c r="T312" s="32">
        <f t="shared" si="158"/>
        <v>0</v>
      </c>
      <c r="U312" s="32">
        <f t="shared" si="158"/>
        <v>0</v>
      </c>
      <c r="V312" s="32">
        <f t="shared" si="158"/>
        <v>0</v>
      </c>
      <c r="W312" s="32">
        <f t="shared" si="158"/>
        <v>0</v>
      </c>
      <c r="X312" s="32">
        <f t="shared" si="158"/>
        <v>0</v>
      </c>
      <c r="Y312" s="32">
        <f t="shared" si="158"/>
        <v>0</v>
      </c>
      <c r="Z312" s="32">
        <f t="shared" si="158"/>
        <v>0</v>
      </c>
      <c r="AA312" s="32">
        <f t="shared" si="158"/>
        <v>0</v>
      </c>
      <c r="AB312" s="32">
        <f t="shared" si="158"/>
        <v>0</v>
      </c>
      <c r="AC312" s="32">
        <f t="shared" si="158"/>
        <v>0</v>
      </c>
      <c r="AD312" s="32">
        <f t="shared" si="158"/>
        <v>0</v>
      </c>
      <c r="AE312" s="32">
        <f t="shared" si="158"/>
        <v>0</v>
      </c>
      <c r="AF312" s="32">
        <f t="shared" si="158"/>
        <v>0</v>
      </c>
      <c r="AG312" s="32">
        <f t="shared" si="158"/>
        <v>1821.31</v>
      </c>
      <c r="AH312" s="32">
        <f>AH313</f>
        <v>2548.3112500000002</v>
      </c>
      <c r="AI312" s="128">
        <f t="shared" si="135"/>
        <v>0.72236654754869489</v>
      </c>
    </row>
    <row r="313" spans="2:35" ht="46.5" customHeight="1" x14ac:dyDescent="0.25">
      <c r="B313" s="94"/>
      <c r="C313" s="76"/>
      <c r="D313" s="27" t="s">
        <v>72</v>
      </c>
      <c r="E313" s="45"/>
      <c r="F313" s="46" t="s">
        <v>73</v>
      </c>
      <c r="G313" s="32">
        <f>G314</f>
        <v>2521.31</v>
      </c>
      <c r="H313" s="32">
        <f t="shared" si="158"/>
        <v>0</v>
      </c>
      <c r="I313" s="32">
        <f t="shared" si="158"/>
        <v>0</v>
      </c>
      <c r="J313" s="32">
        <f t="shared" si="158"/>
        <v>0</v>
      </c>
      <c r="K313" s="32">
        <f t="shared" si="158"/>
        <v>0</v>
      </c>
      <c r="L313" s="32">
        <f t="shared" si="158"/>
        <v>0</v>
      </c>
      <c r="M313" s="32">
        <f t="shared" si="158"/>
        <v>0</v>
      </c>
      <c r="N313" s="32">
        <f t="shared" si="158"/>
        <v>0</v>
      </c>
      <c r="O313" s="32">
        <f t="shared" si="158"/>
        <v>0</v>
      </c>
      <c r="P313" s="32">
        <f t="shared" si="158"/>
        <v>0</v>
      </c>
      <c r="Q313" s="32">
        <f t="shared" si="158"/>
        <v>0</v>
      </c>
      <c r="R313" s="32">
        <f t="shared" si="158"/>
        <v>0</v>
      </c>
      <c r="S313" s="32">
        <f t="shared" si="158"/>
        <v>0</v>
      </c>
      <c r="T313" s="32">
        <f t="shared" si="158"/>
        <v>0</v>
      </c>
      <c r="U313" s="32">
        <f t="shared" si="158"/>
        <v>0</v>
      </c>
      <c r="V313" s="32">
        <f t="shared" si="158"/>
        <v>0</v>
      </c>
      <c r="W313" s="32">
        <f t="shared" si="158"/>
        <v>0</v>
      </c>
      <c r="X313" s="32">
        <f t="shared" si="158"/>
        <v>0</v>
      </c>
      <c r="Y313" s="32">
        <f t="shared" si="158"/>
        <v>0</v>
      </c>
      <c r="Z313" s="32">
        <f t="shared" si="158"/>
        <v>0</v>
      </c>
      <c r="AA313" s="32">
        <f t="shared" si="158"/>
        <v>0</v>
      </c>
      <c r="AB313" s="32">
        <f t="shared" si="158"/>
        <v>0</v>
      </c>
      <c r="AC313" s="32">
        <f t="shared" si="158"/>
        <v>0</v>
      </c>
      <c r="AD313" s="32">
        <f t="shared" si="158"/>
        <v>0</v>
      </c>
      <c r="AE313" s="32">
        <f t="shared" si="158"/>
        <v>0</v>
      </c>
      <c r="AF313" s="32">
        <f t="shared" si="158"/>
        <v>0</v>
      </c>
      <c r="AG313" s="32">
        <f t="shared" si="158"/>
        <v>1821.31</v>
      </c>
      <c r="AH313" s="32">
        <f>AH314</f>
        <v>2548.3112500000002</v>
      </c>
      <c r="AI313" s="128">
        <f t="shared" si="135"/>
        <v>0.72236654754869489</v>
      </c>
    </row>
    <row r="314" spans="2:35" ht="40.5" customHeight="1" x14ac:dyDescent="0.25">
      <c r="B314" s="94"/>
      <c r="C314" s="76"/>
      <c r="D314" s="27" t="s">
        <v>74</v>
      </c>
      <c r="E314" s="28"/>
      <c r="F314" s="28" t="s">
        <v>75</v>
      </c>
      <c r="G314" s="32">
        <f>G315</f>
        <v>2521.31</v>
      </c>
      <c r="H314" s="32">
        <f t="shared" si="158"/>
        <v>0</v>
      </c>
      <c r="I314" s="32">
        <f t="shared" si="158"/>
        <v>0</v>
      </c>
      <c r="J314" s="32">
        <f t="shared" si="158"/>
        <v>0</v>
      </c>
      <c r="K314" s="32">
        <f t="shared" si="158"/>
        <v>0</v>
      </c>
      <c r="L314" s="32">
        <f t="shared" si="158"/>
        <v>0</v>
      </c>
      <c r="M314" s="32">
        <f t="shared" si="158"/>
        <v>0</v>
      </c>
      <c r="N314" s="32">
        <f t="shared" si="158"/>
        <v>0</v>
      </c>
      <c r="O314" s="32">
        <f t="shared" si="158"/>
        <v>0</v>
      </c>
      <c r="P314" s="32">
        <f t="shared" si="158"/>
        <v>0</v>
      </c>
      <c r="Q314" s="32">
        <f t="shared" si="158"/>
        <v>0</v>
      </c>
      <c r="R314" s="32">
        <f t="shared" si="158"/>
        <v>0</v>
      </c>
      <c r="S314" s="32">
        <f t="shared" si="158"/>
        <v>0</v>
      </c>
      <c r="T314" s="32">
        <f t="shared" si="158"/>
        <v>0</v>
      </c>
      <c r="U314" s="32">
        <f t="shared" si="158"/>
        <v>0</v>
      </c>
      <c r="V314" s="32">
        <f t="shared" si="158"/>
        <v>0</v>
      </c>
      <c r="W314" s="32">
        <f t="shared" si="158"/>
        <v>0</v>
      </c>
      <c r="X314" s="32">
        <f t="shared" si="158"/>
        <v>0</v>
      </c>
      <c r="Y314" s="32">
        <f t="shared" si="158"/>
        <v>0</v>
      </c>
      <c r="Z314" s="32">
        <f t="shared" si="158"/>
        <v>0</v>
      </c>
      <c r="AA314" s="32">
        <f t="shared" si="158"/>
        <v>0</v>
      </c>
      <c r="AB314" s="32">
        <f t="shared" si="158"/>
        <v>0</v>
      </c>
      <c r="AC314" s="32">
        <f t="shared" si="158"/>
        <v>0</v>
      </c>
      <c r="AD314" s="32">
        <f t="shared" si="158"/>
        <v>0</v>
      </c>
      <c r="AE314" s="32">
        <f t="shared" si="158"/>
        <v>0</v>
      </c>
      <c r="AF314" s="32">
        <f t="shared" si="158"/>
        <v>0</v>
      </c>
      <c r="AG314" s="32">
        <f t="shared" si="158"/>
        <v>1821.31</v>
      </c>
      <c r="AH314" s="32">
        <f>AH315</f>
        <v>2548.3112500000002</v>
      </c>
      <c r="AI314" s="128">
        <f t="shared" si="135"/>
        <v>0.72236654754869489</v>
      </c>
    </row>
    <row r="315" spans="2:35" ht="63" customHeight="1" x14ac:dyDescent="0.25">
      <c r="B315" s="94"/>
      <c r="C315" s="76"/>
      <c r="D315" s="27" t="s">
        <v>529</v>
      </c>
      <c r="E315" s="39"/>
      <c r="F315" s="39" t="s">
        <v>530</v>
      </c>
      <c r="G315" s="32">
        <f>G316</f>
        <v>2521.31</v>
      </c>
      <c r="H315" s="32">
        <f t="shared" si="158"/>
        <v>0</v>
      </c>
      <c r="I315" s="32">
        <f t="shared" si="158"/>
        <v>0</v>
      </c>
      <c r="J315" s="32">
        <f t="shared" si="158"/>
        <v>0</v>
      </c>
      <c r="K315" s="32">
        <f t="shared" si="158"/>
        <v>0</v>
      </c>
      <c r="L315" s="32">
        <f t="shared" si="158"/>
        <v>0</v>
      </c>
      <c r="M315" s="32">
        <f t="shared" si="158"/>
        <v>0</v>
      </c>
      <c r="N315" s="32">
        <f t="shared" si="158"/>
        <v>0</v>
      </c>
      <c r="O315" s="32">
        <f t="shared" si="158"/>
        <v>0</v>
      </c>
      <c r="P315" s="32">
        <f t="shared" si="158"/>
        <v>0</v>
      </c>
      <c r="Q315" s="32">
        <f t="shared" si="158"/>
        <v>0</v>
      </c>
      <c r="R315" s="32">
        <f t="shared" si="158"/>
        <v>0</v>
      </c>
      <c r="S315" s="32">
        <f t="shared" si="158"/>
        <v>0</v>
      </c>
      <c r="T315" s="32">
        <f t="shared" si="158"/>
        <v>0</v>
      </c>
      <c r="U315" s="32">
        <f t="shared" si="158"/>
        <v>0</v>
      </c>
      <c r="V315" s="32">
        <f t="shared" si="158"/>
        <v>0</v>
      </c>
      <c r="W315" s="32">
        <f t="shared" si="158"/>
        <v>0</v>
      </c>
      <c r="X315" s="32">
        <f t="shared" si="158"/>
        <v>0</v>
      </c>
      <c r="Y315" s="32">
        <f t="shared" si="158"/>
        <v>0</v>
      </c>
      <c r="Z315" s="32">
        <f t="shared" si="158"/>
        <v>0</v>
      </c>
      <c r="AA315" s="32">
        <f t="shared" si="158"/>
        <v>0</v>
      </c>
      <c r="AB315" s="32">
        <f t="shared" si="158"/>
        <v>0</v>
      </c>
      <c r="AC315" s="32">
        <f t="shared" si="158"/>
        <v>0</v>
      </c>
      <c r="AD315" s="32">
        <f t="shared" si="158"/>
        <v>0</v>
      </c>
      <c r="AE315" s="32">
        <f t="shared" si="158"/>
        <v>0</v>
      </c>
      <c r="AF315" s="32">
        <f t="shared" si="158"/>
        <v>0</v>
      </c>
      <c r="AG315" s="32">
        <f t="shared" si="158"/>
        <v>1821.31</v>
      </c>
      <c r="AH315" s="32">
        <f>AH316</f>
        <v>2548.3112500000002</v>
      </c>
      <c r="AI315" s="128">
        <f t="shared" si="135"/>
        <v>0.72236654754869489</v>
      </c>
    </row>
    <row r="316" spans="2:35" ht="50.25" customHeight="1" x14ac:dyDescent="0.25">
      <c r="B316" s="94"/>
      <c r="C316" s="76"/>
      <c r="D316" s="27"/>
      <c r="E316" s="37" t="s">
        <v>13</v>
      </c>
      <c r="F316" s="48" t="s">
        <v>14</v>
      </c>
      <c r="G316" s="32">
        <v>2521.31</v>
      </c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F316" s="32"/>
      <c r="AG316" s="32">
        <v>1821.31</v>
      </c>
      <c r="AH316" s="32">
        <v>2548.3112500000002</v>
      </c>
      <c r="AI316" s="128">
        <f t="shared" si="135"/>
        <v>0.72236654754869489</v>
      </c>
    </row>
    <row r="317" spans="2:35" ht="34.5" customHeight="1" x14ac:dyDescent="0.2">
      <c r="B317" s="93">
        <v>563</v>
      </c>
      <c r="C317" s="94"/>
      <c r="D317" s="95"/>
      <c r="E317" s="96"/>
      <c r="F317" s="74" t="s">
        <v>458</v>
      </c>
      <c r="G317" s="11">
        <f>G318+G409+G483+G462+G445+G469+G476</f>
        <v>164596.91</v>
      </c>
      <c r="H317" s="11">
        <f t="shared" ref="H317:AG317" si="159">H318+H409+H483+H462+H445+H469+H476</f>
        <v>0</v>
      </c>
      <c r="I317" s="11">
        <f t="shared" si="159"/>
        <v>0</v>
      </c>
      <c r="J317" s="11">
        <f t="shared" si="159"/>
        <v>0</v>
      </c>
      <c r="K317" s="11">
        <f t="shared" si="159"/>
        <v>0</v>
      </c>
      <c r="L317" s="11">
        <f t="shared" si="159"/>
        <v>0</v>
      </c>
      <c r="M317" s="11">
        <f t="shared" si="159"/>
        <v>0</v>
      </c>
      <c r="N317" s="11">
        <f t="shared" si="159"/>
        <v>0</v>
      </c>
      <c r="O317" s="11">
        <f t="shared" si="159"/>
        <v>0</v>
      </c>
      <c r="P317" s="11">
        <f t="shared" si="159"/>
        <v>0</v>
      </c>
      <c r="Q317" s="11">
        <f t="shared" si="159"/>
        <v>0</v>
      </c>
      <c r="R317" s="11">
        <f t="shared" si="159"/>
        <v>0</v>
      </c>
      <c r="S317" s="11">
        <f t="shared" si="159"/>
        <v>0</v>
      </c>
      <c r="T317" s="11">
        <f t="shared" si="159"/>
        <v>0</v>
      </c>
      <c r="U317" s="11">
        <f t="shared" si="159"/>
        <v>0</v>
      </c>
      <c r="V317" s="11">
        <f t="shared" si="159"/>
        <v>0</v>
      </c>
      <c r="W317" s="11">
        <f t="shared" si="159"/>
        <v>0</v>
      </c>
      <c r="X317" s="11">
        <f t="shared" si="159"/>
        <v>0</v>
      </c>
      <c r="Y317" s="11">
        <f t="shared" si="159"/>
        <v>0</v>
      </c>
      <c r="Z317" s="11">
        <f t="shared" si="159"/>
        <v>0</v>
      </c>
      <c r="AA317" s="11">
        <f t="shared" si="159"/>
        <v>0</v>
      </c>
      <c r="AB317" s="11">
        <f t="shared" si="159"/>
        <v>0</v>
      </c>
      <c r="AC317" s="11">
        <f t="shared" si="159"/>
        <v>0</v>
      </c>
      <c r="AD317" s="11">
        <f t="shared" si="159"/>
        <v>0</v>
      </c>
      <c r="AE317" s="11">
        <f t="shared" si="159"/>
        <v>0</v>
      </c>
      <c r="AF317" s="11">
        <f t="shared" si="159"/>
        <v>0</v>
      </c>
      <c r="AG317" s="11">
        <f t="shared" si="159"/>
        <v>143953.75</v>
      </c>
      <c r="AH317" s="11">
        <f>AH318+AH409+AH483+AH462+AH445+AH469+AH476</f>
        <v>153547.87166000003</v>
      </c>
      <c r="AI317" s="129">
        <f t="shared" si="135"/>
        <v>0.87458355080906436</v>
      </c>
    </row>
    <row r="318" spans="2:35" ht="18.75" customHeight="1" x14ac:dyDescent="0.25">
      <c r="B318" s="94"/>
      <c r="C318" s="59" t="s">
        <v>418</v>
      </c>
      <c r="D318" s="59"/>
      <c r="E318" s="76"/>
      <c r="F318" s="98" t="s">
        <v>419</v>
      </c>
      <c r="G318" s="8">
        <f>G324+G363+G319+G358</f>
        <v>34753.379999999997</v>
      </c>
      <c r="H318" s="8">
        <f t="shared" ref="H318:AG318" si="160">H324+H363+H319+H358</f>
        <v>0</v>
      </c>
      <c r="I318" s="8">
        <f t="shared" si="160"/>
        <v>0</v>
      </c>
      <c r="J318" s="8">
        <f t="shared" si="160"/>
        <v>0</v>
      </c>
      <c r="K318" s="8">
        <f t="shared" si="160"/>
        <v>0</v>
      </c>
      <c r="L318" s="8">
        <f t="shared" si="160"/>
        <v>0</v>
      </c>
      <c r="M318" s="8">
        <f t="shared" si="160"/>
        <v>0</v>
      </c>
      <c r="N318" s="8">
        <f t="shared" si="160"/>
        <v>0</v>
      </c>
      <c r="O318" s="8">
        <f t="shared" si="160"/>
        <v>0</v>
      </c>
      <c r="P318" s="8">
        <f t="shared" si="160"/>
        <v>0</v>
      </c>
      <c r="Q318" s="8">
        <f t="shared" si="160"/>
        <v>0</v>
      </c>
      <c r="R318" s="8">
        <f t="shared" si="160"/>
        <v>0</v>
      </c>
      <c r="S318" s="8">
        <f t="shared" si="160"/>
        <v>0</v>
      </c>
      <c r="T318" s="8">
        <f t="shared" si="160"/>
        <v>0</v>
      </c>
      <c r="U318" s="8">
        <f t="shared" si="160"/>
        <v>0</v>
      </c>
      <c r="V318" s="8">
        <f t="shared" si="160"/>
        <v>0</v>
      </c>
      <c r="W318" s="8">
        <f t="shared" si="160"/>
        <v>0</v>
      </c>
      <c r="X318" s="8">
        <f t="shared" si="160"/>
        <v>0</v>
      </c>
      <c r="Y318" s="8">
        <f t="shared" si="160"/>
        <v>0</v>
      </c>
      <c r="Z318" s="8">
        <f t="shared" si="160"/>
        <v>0</v>
      </c>
      <c r="AA318" s="8">
        <f t="shared" si="160"/>
        <v>0</v>
      </c>
      <c r="AB318" s="8">
        <f t="shared" si="160"/>
        <v>0</v>
      </c>
      <c r="AC318" s="8">
        <f t="shared" si="160"/>
        <v>0</v>
      </c>
      <c r="AD318" s="8">
        <f t="shared" si="160"/>
        <v>0</v>
      </c>
      <c r="AE318" s="8">
        <f t="shared" si="160"/>
        <v>0</v>
      </c>
      <c r="AF318" s="8">
        <f t="shared" si="160"/>
        <v>0</v>
      </c>
      <c r="AG318" s="8">
        <f t="shared" si="160"/>
        <v>34201.539999999994</v>
      </c>
      <c r="AH318" s="8">
        <f>AH324+AH363+AH319+AH358</f>
        <v>35266.388119999996</v>
      </c>
      <c r="AI318" s="128">
        <f t="shared" si="135"/>
        <v>0.98412125669503214</v>
      </c>
    </row>
    <row r="319" spans="2:35" ht="44.25" customHeight="1" x14ac:dyDescent="0.25">
      <c r="B319" s="94"/>
      <c r="C319" s="59" t="s">
        <v>459</v>
      </c>
      <c r="D319" s="59"/>
      <c r="E319" s="76"/>
      <c r="F319" s="43" t="s">
        <v>460</v>
      </c>
      <c r="G319" s="8">
        <f>G320</f>
        <v>1562.43</v>
      </c>
      <c r="H319" s="8">
        <f t="shared" ref="H319:AG322" si="161">H320</f>
        <v>0</v>
      </c>
      <c r="I319" s="8">
        <f t="shared" si="161"/>
        <v>0</v>
      </c>
      <c r="J319" s="8">
        <f t="shared" si="161"/>
        <v>0</v>
      </c>
      <c r="K319" s="8">
        <f t="shared" si="161"/>
        <v>0</v>
      </c>
      <c r="L319" s="8">
        <f t="shared" si="161"/>
        <v>0</v>
      </c>
      <c r="M319" s="8">
        <f t="shared" si="161"/>
        <v>0</v>
      </c>
      <c r="N319" s="8">
        <f t="shared" si="161"/>
        <v>0</v>
      </c>
      <c r="O319" s="8">
        <f t="shared" si="161"/>
        <v>0</v>
      </c>
      <c r="P319" s="8">
        <f t="shared" si="161"/>
        <v>0</v>
      </c>
      <c r="Q319" s="8">
        <f t="shared" si="161"/>
        <v>0</v>
      </c>
      <c r="R319" s="8">
        <f t="shared" si="161"/>
        <v>0</v>
      </c>
      <c r="S319" s="8">
        <f t="shared" si="161"/>
        <v>0</v>
      </c>
      <c r="T319" s="8">
        <f t="shared" si="161"/>
        <v>0</v>
      </c>
      <c r="U319" s="8">
        <f t="shared" si="161"/>
        <v>0</v>
      </c>
      <c r="V319" s="8">
        <f t="shared" si="161"/>
        <v>0</v>
      </c>
      <c r="W319" s="8">
        <f t="shared" si="161"/>
        <v>0</v>
      </c>
      <c r="X319" s="8">
        <f t="shared" si="161"/>
        <v>0</v>
      </c>
      <c r="Y319" s="8">
        <f t="shared" si="161"/>
        <v>0</v>
      </c>
      <c r="Z319" s="8">
        <f t="shared" si="161"/>
        <v>0</v>
      </c>
      <c r="AA319" s="8">
        <f t="shared" si="161"/>
        <v>0</v>
      </c>
      <c r="AB319" s="8">
        <f t="shared" si="161"/>
        <v>0</v>
      </c>
      <c r="AC319" s="8">
        <f t="shared" si="161"/>
        <v>0</v>
      </c>
      <c r="AD319" s="8">
        <f t="shared" si="161"/>
        <v>0</v>
      </c>
      <c r="AE319" s="8">
        <f t="shared" si="161"/>
        <v>0</v>
      </c>
      <c r="AF319" s="8">
        <f t="shared" si="161"/>
        <v>0</v>
      </c>
      <c r="AG319" s="8">
        <f t="shared" si="161"/>
        <v>1562.43</v>
      </c>
      <c r="AH319" s="8">
        <f>AH320</f>
        <v>1571.6</v>
      </c>
      <c r="AI319" s="128">
        <f t="shared" si="135"/>
        <v>1</v>
      </c>
    </row>
    <row r="320" spans="2:35" ht="18.75" customHeight="1" x14ac:dyDescent="0.25">
      <c r="B320" s="94"/>
      <c r="C320" s="59"/>
      <c r="D320" s="44" t="s">
        <v>360</v>
      </c>
      <c r="E320" s="44"/>
      <c r="F320" s="87" t="s">
        <v>361</v>
      </c>
      <c r="G320" s="8">
        <f>G321</f>
        <v>1562.43</v>
      </c>
      <c r="H320" s="8">
        <f t="shared" si="161"/>
        <v>0</v>
      </c>
      <c r="I320" s="8">
        <f t="shared" si="161"/>
        <v>0</v>
      </c>
      <c r="J320" s="8">
        <f t="shared" si="161"/>
        <v>0</v>
      </c>
      <c r="K320" s="8">
        <f t="shared" si="161"/>
        <v>0</v>
      </c>
      <c r="L320" s="8">
        <f t="shared" si="161"/>
        <v>0</v>
      </c>
      <c r="M320" s="8">
        <f t="shared" si="161"/>
        <v>0</v>
      </c>
      <c r="N320" s="8">
        <f t="shared" si="161"/>
        <v>0</v>
      </c>
      <c r="O320" s="8">
        <f t="shared" si="161"/>
        <v>0</v>
      </c>
      <c r="P320" s="8">
        <f t="shared" si="161"/>
        <v>0</v>
      </c>
      <c r="Q320" s="8">
        <f t="shared" si="161"/>
        <v>0</v>
      </c>
      <c r="R320" s="8">
        <f t="shared" si="161"/>
        <v>0</v>
      </c>
      <c r="S320" s="8">
        <f t="shared" si="161"/>
        <v>0</v>
      </c>
      <c r="T320" s="8">
        <f t="shared" si="161"/>
        <v>0</v>
      </c>
      <c r="U320" s="8">
        <f t="shared" si="161"/>
        <v>0</v>
      </c>
      <c r="V320" s="8">
        <f t="shared" si="161"/>
        <v>0</v>
      </c>
      <c r="W320" s="8">
        <f t="shared" si="161"/>
        <v>0</v>
      </c>
      <c r="X320" s="8">
        <f t="shared" si="161"/>
        <v>0</v>
      </c>
      <c r="Y320" s="8">
        <f t="shared" si="161"/>
        <v>0</v>
      </c>
      <c r="Z320" s="8">
        <f t="shared" si="161"/>
        <v>0</v>
      </c>
      <c r="AA320" s="8">
        <f t="shared" si="161"/>
        <v>0</v>
      </c>
      <c r="AB320" s="8">
        <f t="shared" si="161"/>
        <v>0</v>
      </c>
      <c r="AC320" s="8">
        <f t="shared" si="161"/>
        <v>0</v>
      </c>
      <c r="AD320" s="8">
        <f t="shared" si="161"/>
        <v>0</v>
      </c>
      <c r="AE320" s="8">
        <f t="shared" si="161"/>
        <v>0</v>
      </c>
      <c r="AF320" s="8">
        <f t="shared" si="161"/>
        <v>0</v>
      </c>
      <c r="AG320" s="8">
        <f t="shared" si="161"/>
        <v>1562.43</v>
      </c>
      <c r="AH320" s="8">
        <f>AH321</f>
        <v>1571.6</v>
      </c>
      <c r="AI320" s="128">
        <f t="shared" si="135"/>
        <v>1</v>
      </c>
    </row>
    <row r="321" spans="2:35" ht="30.75" customHeight="1" x14ac:dyDescent="0.25">
      <c r="B321" s="94"/>
      <c r="C321" s="59"/>
      <c r="D321" s="27" t="s">
        <v>362</v>
      </c>
      <c r="E321" s="10"/>
      <c r="F321" s="28" t="s">
        <v>363</v>
      </c>
      <c r="G321" s="8">
        <f>G322</f>
        <v>1562.43</v>
      </c>
      <c r="H321" s="8">
        <f t="shared" si="161"/>
        <v>0</v>
      </c>
      <c r="I321" s="8">
        <f t="shared" si="161"/>
        <v>0</v>
      </c>
      <c r="J321" s="8">
        <f t="shared" si="161"/>
        <v>0</v>
      </c>
      <c r="K321" s="8">
        <f t="shared" si="161"/>
        <v>0</v>
      </c>
      <c r="L321" s="8">
        <f t="shared" si="161"/>
        <v>0</v>
      </c>
      <c r="M321" s="8">
        <f t="shared" si="161"/>
        <v>0</v>
      </c>
      <c r="N321" s="8">
        <f t="shared" si="161"/>
        <v>0</v>
      </c>
      <c r="O321" s="8">
        <f t="shared" si="161"/>
        <v>0</v>
      </c>
      <c r="P321" s="8">
        <f t="shared" si="161"/>
        <v>0</v>
      </c>
      <c r="Q321" s="8">
        <f t="shared" si="161"/>
        <v>0</v>
      </c>
      <c r="R321" s="8">
        <f t="shared" si="161"/>
        <v>0</v>
      </c>
      <c r="S321" s="8">
        <f t="shared" si="161"/>
        <v>0</v>
      </c>
      <c r="T321" s="8">
        <f t="shared" si="161"/>
        <v>0</v>
      </c>
      <c r="U321" s="8">
        <f t="shared" si="161"/>
        <v>0</v>
      </c>
      <c r="V321" s="8">
        <f t="shared" si="161"/>
        <v>0</v>
      </c>
      <c r="W321" s="8">
        <f t="shared" si="161"/>
        <v>0</v>
      </c>
      <c r="X321" s="8">
        <f t="shared" si="161"/>
        <v>0</v>
      </c>
      <c r="Y321" s="8">
        <f t="shared" si="161"/>
        <v>0</v>
      </c>
      <c r="Z321" s="8">
        <f t="shared" si="161"/>
        <v>0</v>
      </c>
      <c r="AA321" s="8">
        <f t="shared" si="161"/>
        <v>0</v>
      </c>
      <c r="AB321" s="8">
        <f t="shared" si="161"/>
        <v>0</v>
      </c>
      <c r="AC321" s="8">
        <f t="shared" si="161"/>
        <v>0</v>
      </c>
      <c r="AD321" s="8">
        <f t="shared" si="161"/>
        <v>0</v>
      </c>
      <c r="AE321" s="8">
        <f t="shared" si="161"/>
        <v>0</v>
      </c>
      <c r="AF321" s="8">
        <f t="shared" si="161"/>
        <v>0</v>
      </c>
      <c r="AG321" s="8">
        <f t="shared" si="161"/>
        <v>1562.43</v>
      </c>
      <c r="AH321" s="8">
        <f>AH322</f>
        <v>1571.6</v>
      </c>
      <c r="AI321" s="128">
        <f t="shared" si="135"/>
        <v>1</v>
      </c>
    </row>
    <row r="322" spans="2:35" ht="18.75" customHeight="1" x14ac:dyDescent="0.25">
      <c r="B322" s="94"/>
      <c r="C322" s="59"/>
      <c r="D322" s="27" t="s">
        <v>364</v>
      </c>
      <c r="E322" s="28"/>
      <c r="F322" s="28" t="s">
        <v>365</v>
      </c>
      <c r="G322" s="8">
        <f>G323</f>
        <v>1562.43</v>
      </c>
      <c r="H322" s="8">
        <f t="shared" si="161"/>
        <v>0</v>
      </c>
      <c r="I322" s="8">
        <f t="shared" si="161"/>
        <v>0</v>
      </c>
      <c r="J322" s="8">
        <f t="shared" si="161"/>
        <v>0</v>
      </c>
      <c r="K322" s="8">
        <f t="shared" si="161"/>
        <v>0</v>
      </c>
      <c r="L322" s="8">
        <f t="shared" si="161"/>
        <v>0</v>
      </c>
      <c r="M322" s="8">
        <f t="shared" si="161"/>
        <v>0</v>
      </c>
      <c r="N322" s="8">
        <f t="shared" si="161"/>
        <v>0</v>
      </c>
      <c r="O322" s="8">
        <f t="shared" si="161"/>
        <v>0</v>
      </c>
      <c r="P322" s="8">
        <f t="shared" si="161"/>
        <v>0</v>
      </c>
      <c r="Q322" s="8">
        <f t="shared" si="161"/>
        <v>0</v>
      </c>
      <c r="R322" s="8">
        <f t="shared" si="161"/>
        <v>0</v>
      </c>
      <c r="S322" s="8">
        <f t="shared" si="161"/>
        <v>0</v>
      </c>
      <c r="T322" s="8">
        <f t="shared" si="161"/>
        <v>0</v>
      </c>
      <c r="U322" s="8">
        <f t="shared" si="161"/>
        <v>0</v>
      </c>
      <c r="V322" s="8">
        <f t="shared" si="161"/>
        <v>0</v>
      </c>
      <c r="W322" s="8">
        <f t="shared" si="161"/>
        <v>0</v>
      </c>
      <c r="X322" s="8">
        <f t="shared" si="161"/>
        <v>0</v>
      </c>
      <c r="Y322" s="8">
        <f t="shared" si="161"/>
        <v>0</v>
      </c>
      <c r="Z322" s="8">
        <f t="shared" si="161"/>
        <v>0</v>
      </c>
      <c r="AA322" s="8">
        <f t="shared" si="161"/>
        <v>0</v>
      </c>
      <c r="AB322" s="8">
        <f t="shared" si="161"/>
        <v>0</v>
      </c>
      <c r="AC322" s="8">
        <f t="shared" si="161"/>
        <v>0</v>
      </c>
      <c r="AD322" s="8">
        <f t="shared" si="161"/>
        <v>0</v>
      </c>
      <c r="AE322" s="8">
        <f t="shared" si="161"/>
        <v>0</v>
      </c>
      <c r="AF322" s="8">
        <f t="shared" si="161"/>
        <v>0</v>
      </c>
      <c r="AG322" s="8">
        <f t="shared" si="161"/>
        <v>1562.43</v>
      </c>
      <c r="AH322" s="8">
        <f>AH323</f>
        <v>1571.6</v>
      </c>
      <c r="AI322" s="128">
        <f t="shared" si="135"/>
        <v>1</v>
      </c>
    </row>
    <row r="323" spans="2:35" ht="75.75" customHeight="1" x14ac:dyDescent="0.25">
      <c r="B323" s="94"/>
      <c r="C323" s="59"/>
      <c r="D323" s="27"/>
      <c r="E323" s="44" t="s">
        <v>246</v>
      </c>
      <c r="F323" s="42" t="s">
        <v>247</v>
      </c>
      <c r="G323" s="8">
        <v>1562.43</v>
      </c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>
        <v>1562.43</v>
      </c>
      <c r="AH323" s="8">
        <v>1571.6</v>
      </c>
      <c r="AI323" s="128">
        <f t="shared" si="135"/>
        <v>1</v>
      </c>
    </row>
    <row r="324" spans="2:35" ht="66" customHeight="1" x14ac:dyDescent="0.25">
      <c r="B324" s="94"/>
      <c r="C324" s="59" t="s">
        <v>461</v>
      </c>
      <c r="D324" s="59"/>
      <c r="E324" s="76"/>
      <c r="F324" s="43" t="s">
        <v>462</v>
      </c>
      <c r="G324" s="8">
        <f>G330+G325</f>
        <v>29987.260000000002</v>
      </c>
      <c r="H324" s="8">
        <f t="shared" ref="H324:AG324" si="162">H330+H325</f>
        <v>0</v>
      </c>
      <c r="I324" s="8">
        <f t="shared" si="162"/>
        <v>0</v>
      </c>
      <c r="J324" s="8">
        <f t="shared" si="162"/>
        <v>0</v>
      </c>
      <c r="K324" s="8">
        <f t="shared" si="162"/>
        <v>0</v>
      </c>
      <c r="L324" s="8">
        <f t="shared" si="162"/>
        <v>0</v>
      </c>
      <c r="M324" s="8">
        <f t="shared" si="162"/>
        <v>0</v>
      </c>
      <c r="N324" s="8">
        <f t="shared" si="162"/>
        <v>0</v>
      </c>
      <c r="O324" s="8">
        <f t="shared" si="162"/>
        <v>0</v>
      </c>
      <c r="P324" s="8">
        <f t="shared" si="162"/>
        <v>0</v>
      </c>
      <c r="Q324" s="8">
        <f t="shared" si="162"/>
        <v>0</v>
      </c>
      <c r="R324" s="8">
        <f t="shared" si="162"/>
        <v>0</v>
      </c>
      <c r="S324" s="8">
        <f t="shared" si="162"/>
        <v>0</v>
      </c>
      <c r="T324" s="8">
        <f t="shared" si="162"/>
        <v>0</v>
      </c>
      <c r="U324" s="8">
        <f t="shared" si="162"/>
        <v>0</v>
      </c>
      <c r="V324" s="8">
        <f t="shared" si="162"/>
        <v>0</v>
      </c>
      <c r="W324" s="8">
        <f t="shared" si="162"/>
        <v>0</v>
      </c>
      <c r="X324" s="8">
        <f t="shared" si="162"/>
        <v>0</v>
      </c>
      <c r="Y324" s="8">
        <f t="shared" si="162"/>
        <v>0</v>
      </c>
      <c r="Z324" s="8">
        <f t="shared" si="162"/>
        <v>0</v>
      </c>
      <c r="AA324" s="8">
        <f t="shared" si="162"/>
        <v>0</v>
      </c>
      <c r="AB324" s="8">
        <f t="shared" si="162"/>
        <v>0</v>
      </c>
      <c r="AC324" s="8">
        <f t="shared" si="162"/>
        <v>0</v>
      </c>
      <c r="AD324" s="8">
        <f t="shared" si="162"/>
        <v>0</v>
      </c>
      <c r="AE324" s="8">
        <f t="shared" si="162"/>
        <v>0</v>
      </c>
      <c r="AF324" s="8">
        <f t="shared" si="162"/>
        <v>0</v>
      </c>
      <c r="AG324" s="8">
        <f t="shared" si="162"/>
        <v>29966.719999999998</v>
      </c>
      <c r="AH324" s="8">
        <f>AH330+AH325</f>
        <v>30086.100000000002</v>
      </c>
      <c r="AI324" s="128">
        <f t="shared" si="135"/>
        <v>0.9993150424546956</v>
      </c>
    </row>
    <row r="325" spans="2:35" ht="45.75" customHeight="1" x14ac:dyDescent="0.25">
      <c r="B325" s="94"/>
      <c r="C325" s="59"/>
      <c r="D325" s="27" t="s">
        <v>346</v>
      </c>
      <c r="E325" s="46"/>
      <c r="F325" s="46" t="s">
        <v>347</v>
      </c>
      <c r="G325" s="8">
        <f>G326</f>
        <v>120</v>
      </c>
      <c r="H325" s="8">
        <f t="shared" ref="H325:AG328" si="163">H326</f>
        <v>0</v>
      </c>
      <c r="I325" s="8">
        <f t="shared" si="163"/>
        <v>0</v>
      </c>
      <c r="J325" s="8">
        <f t="shared" si="163"/>
        <v>0</v>
      </c>
      <c r="K325" s="8">
        <f t="shared" si="163"/>
        <v>0</v>
      </c>
      <c r="L325" s="8">
        <f t="shared" si="163"/>
        <v>0</v>
      </c>
      <c r="M325" s="8">
        <f t="shared" si="163"/>
        <v>0</v>
      </c>
      <c r="N325" s="8">
        <f t="shared" si="163"/>
        <v>0</v>
      </c>
      <c r="O325" s="8">
        <f t="shared" si="163"/>
        <v>0</v>
      </c>
      <c r="P325" s="8">
        <f t="shared" si="163"/>
        <v>0</v>
      </c>
      <c r="Q325" s="8">
        <f t="shared" si="163"/>
        <v>0</v>
      </c>
      <c r="R325" s="8">
        <f t="shared" si="163"/>
        <v>0</v>
      </c>
      <c r="S325" s="8">
        <f t="shared" si="163"/>
        <v>0</v>
      </c>
      <c r="T325" s="8">
        <f t="shared" si="163"/>
        <v>0</v>
      </c>
      <c r="U325" s="8">
        <f t="shared" si="163"/>
        <v>0</v>
      </c>
      <c r="V325" s="8">
        <f t="shared" si="163"/>
        <v>0</v>
      </c>
      <c r="W325" s="8">
        <f t="shared" si="163"/>
        <v>0</v>
      </c>
      <c r="X325" s="8">
        <f t="shared" si="163"/>
        <v>0</v>
      </c>
      <c r="Y325" s="8">
        <f t="shared" si="163"/>
        <v>0</v>
      </c>
      <c r="Z325" s="8">
        <f t="shared" si="163"/>
        <v>0</v>
      </c>
      <c r="AA325" s="8">
        <f t="shared" si="163"/>
        <v>0</v>
      </c>
      <c r="AB325" s="8">
        <f t="shared" si="163"/>
        <v>0</v>
      </c>
      <c r="AC325" s="8">
        <f t="shared" si="163"/>
        <v>0</v>
      </c>
      <c r="AD325" s="8">
        <f t="shared" si="163"/>
        <v>0</v>
      </c>
      <c r="AE325" s="8">
        <f t="shared" si="163"/>
        <v>0</v>
      </c>
      <c r="AF325" s="8">
        <f t="shared" si="163"/>
        <v>0</v>
      </c>
      <c r="AG325" s="8">
        <f t="shared" si="163"/>
        <v>115.5</v>
      </c>
      <c r="AH325" s="8">
        <f>AH326</f>
        <v>147</v>
      </c>
      <c r="AI325" s="128">
        <f t="shared" si="135"/>
        <v>0.96250000000000002</v>
      </c>
    </row>
    <row r="326" spans="2:35" ht="66" customHeight="1" x14ac:dyDescent="0.25">
      <c r="B326" s="94"/>
      <c r="C326" s="59"/>
      <c r="D326" s="27" t="s">
        <v>354</v>
      </c>
      <c r="E326" s="39"/>
      <c r="F326" s="39" t="s">
        <v>355</v>
      </c>
      <c r="G326" s="8">
        <f>G327</f>
        <v>120</v>
      </c>
      <c r="H326" s="8">
        <f t="shared" si="163"/>
        <v>0</v>
      </c>
      <c r="I326" s="8">
        <f t="shared" si="163"/>
        <v>0</v>
      </c>
      <c r="J326" s="8">
        <f t="shared" si="163"/>
        <v>0</v>
      </c>
      <c r="K326" s="8">
        <f t="shared" si="163"/>
        <v>0</v>
      </c>
      <c r="L326" s="8">
        <f t="shared" si="163"/>
        <v>0</v>
      </c>
      <c r="M326" s="8">
        <f t="shared" si="163"/>
        <v>0</v>
      </c>
      <c r="N326" s="8">
        <f t="shared" si="163"/>
        <v>0</v>
      </c>
      <c r="O326" s="8">
        <f t="shared" si="163"/>
        <v>0</v>
      </c>
      <c r="P326" s="8">
        <f t="shared" si="163"/>
        <v>0</v>
      </c>
      <c r="Q326" s="8">
        <f t="shared" si="163"/>
        <v>0</v>
      </c>
      <c r="R326" s="8">
        <f t="shared" si="163"/>
        <v>0</v>
      </c>
      <c r="S326" s="8">
        <f t="shared" si="163"/>
        <v>0</v>
      </c>
      <c r="T326" s="8">
        <f t="shared" si="163"/>
        <v>0</v>
      </c>
      <c r="U326" s="8">
        <f t="shared" si="163"/>
        <v>0</v>
      </c>
      <c r="V326" s="8">
        <f t="shared" si="163"/>
        <v>0</v>
      </c>
      <c r="W326" s="8">
        <f t="shared" si="163"/>
        <v>0</v>
      </c>
      <c r="X326" s="8">
        <f t="shared" si="163"/>
        <v>0</v>
      </c>
      <c r="Y326" s="8">
        <f t="shared" si="163"/>
        <v>0</v>
      </c>
      <c r="Z326" s="8">
        <f t="shared" si="163"/>
        <v>0</v>
      </c>
      <c r="AA326" s="8">
        <f t="shared" si="163"/>
        <v>0</v>
      </c>
      <c r="AB326" s="8">
        <f t="shared" si="163"/>
        <v>0</v>
      </c>
      <c r="AC326" s="8">
        <f t="shared" si="163"/>
        <v>0</v>
      </c>
      <c r="AD326" s="8">
        <f t="shared" si="163"/>
        <v>0</v>
      </c>
      <c r="AE326" s="8">
        <f t="shared" si="163"/>
        <v>0</v>
      </c>
      <c r="AF326" s="8">
        <f t="shared" si="163"/>
        <v>0</v>
      </c>
      <c r="AG326" s="8">
        <f t="shared" si="163"/>
        <v>115.5</v>
      </c>
      <c r="AH326" s="8">
        <f>AH327</f>
        <v>147</v>
      </c>
      <c r="AI326" s="128">
        <f t="shared" si="135"/>
        <v>0.96250000000000002</v>
      </c>
    </row>
    <row r="327" spans="2:35" ht="66" customHeight="1" x14ac:dyDescent="0.25">
      <c r="B327" s="94"/>
      <c r="C327" s="59"/>
      <c r="D327" s="27" t="s">
        <v>356</v>
      </c>
      <c r="E327" s="39"/>
      <c r="F327" s="39" t="s">
        <v>357</v>
      </c>
      <c r="G327" s="8">
        <f>G328</f>
        <v>120</v>
      </c>
      <c r="H327" s="8">
        <f t="shared" si="163"/>
        <v>0</v>
      </c>
      <c r="I327" s="8">
        <f t="shared" si="163"/>
        <v>0</v>
      </c>
      <c r="J327" s="8">
        <f t="shared" si="163"/>
        <v>0</v>
      </c>
      <c r="K327" s="8">
        <f t="shared" si="163"/>
        <v>0</v>
      </c>
      <c r="L327" s="8">
        <f t="shared" si="163"/>
        <v>0</v>
      </c>
      <c r="M327" s="8">
        <f t="shared" si="163"/>
        <v>0</v>
      </c>
      <c r="N327" s="8">
        <f t="shared" si="163"/>
        <v>0</v>
      </c>
      <c r="O327" s="8">
        <f t="shared" si="163"/>
        <v>0</v>
      </c>
      <c r="P327" s="8">
        <f t="shared" si="163"/>
        <v>0</v>
      </c>
      <c r="Q327" s="8">
        <f t="shared" si="163"/>
        <v>0</v>
      </c>
      <c r="R327" s="8">
        <f t="shared" si="163"/>
        <v>0</v>
      </c>
      <c r="S327" s="8">
        <f t="shared" si="163"/>
        <v>0</v>
      </c>
      <c r="T327" s="8">
        <f t="shared" si="163"/>
        <v>0</v>
      </c>
      <c r="U327" s="8">
        <f t="shared" si="163"/>
        <v>0</v>
      </c>
      <c r="V327" s="8">
        <f t="shared" si="163"/>
        <v>0</v>
      </c>
      <c r="W327" s="8">
        <f t="shared" si="163"/>
        <v>0</v>
      </c>
      <c r="X327" s="8">
        <f t="shared" si="163"/>
        <v>0</v>
      </c>
      <c r="Y327" s="8">
        <f t="shared" si="163"/>
        <v>0</v>
      </c>
      <c r="Z327" s="8">
        <f t="shared" si="163"/>
        <v>0</v>
      </c>
      <c r="AA327" s="8">
        <f t="shared" si="163"/>
        <v>0</v>
      </c>
      <c r="AB327" s="8">
        <f t="shared" si="163"/>
        <v>0</v>
      </c>
      <c r="AC327" s="8">
        <f t="shared" si="163"/>
        <v>0</v>
      </c>
      <c r="AD327" s="8">
        <f t="shared" si="163"/>
        <v>0</v>
      </c>
      <c r="AE327" s="8">
        <f t="shared" si="163"/>
        <v>0</v>
      </c>
      <c r="AF327" s="8">
        <f t="shared" si="163"/>
        <v>0</v>
      </c>
      <c r="AG327" s="8">
        <f t="shared" si="163"/>
        <v>115.5</v>
      </c>
      <c r="AH327" s="8">
        <f>AH328</f>
        <v>147</v>
      </c>
      <c r="AI327" s="128">
        <f t="shared" si="135"/>
        <v>0.96250000000000002</v>
      </c>
    </row>
    <row r="328" spans="2:35" ht="84" customHeight="1" x14ac:dyDescent="0.25">
      <c r="B328" s="94"/>
      <c r="C328" s="59"/>
      <c r="D328" s="27" t="s">
        <v>358</v>
      </c>
      <c r="E328" s="39"/>
      <c r="F328" s="39" t="s">
        <v>359</v>
      </c>
      <c r="G328" s="8">
        <f>G329</f>
        <v>120</v>
      </c>
      <c r="H328" s="8">
        <f t="shared" si="163"/>
        <v>0</v>
      </c>
      <c r="I328" s="8">
        <f t="shared" si="163"/>
        <v>0</v>
      </c>
      <c r="J328" s="8">
        <f t="shared" si="163"/>
        <v>0</v>
      </c>
      <c r="K328" s="8">
        <f t="shared" si="163"/>
        <v>0</v>
      </c>
      <c r="L328" s="8">
        <f t="shared" si="163"/>
        <v>0</v>
      </c>
      <c r="M328" s="8">
        <f t="shared" si="163"/>
        <v>0</v>
      </c>
      <c r="N328" s="8">
        <f t="shared" si="163"/>
        <v>0</v>
      </c>
      <c r="O328" s="8">
        <f t="shared" si="163"/>
        <v>0</v>
      </c>
      <c r="P328" s="8">
        <f t="shared" si="163"/>
        <v>0</v>
      </c>
      <c r="Q328" s="8">
        <f t="shared" si="163"/>
        <v>0</v>
      </c>
      <c r="R328" s="8">
        <f t="shared" si="163"/>
        <v>0</v>
      </c>
      <c r="S328" s="8">
        <f t="shared" si="163"/>
        <v>0</v>
      </c>
      <c r="T328" s="8">
        <f t="shared" si="163"/>
        <v>0</v>
      </c>
      <c r="U328" s="8">
        <f t="shared" si="163"/>
        <v>0</v>
      </c>
      <c r="V328" s="8">
        <f t="shared" si="163"/>
        <v>0</v>
      </c>
      <c r="W328" s="8">
        <f t="shared" si="163"/>
        <v>0</v>
      </c>
      <c r="X328" s="8">
        <f t="shared" si="163"/>
        <v>0</v>
      </c>
      <c r="Y328" s="8">
        <f t="shared" si="163"/>
        <v>0</v>
      </c>
      <c r="Z328" s="8">
        <f t="shared" si="163"/>
        <v>0</v>
      </c>
      <c r="AA328" s="8">
        <f t="shared" si="163"/>
        <v>0</v>
      </c>
      <c r="AB328" s="8">
        <f t="shared" si="163"/>
        <v>0</v>
      </c>
      <c r="AC328" s="8">
        <f t="shared" si="163"/>
        <v>0</v>
      </c>
      <c r="AD328" s="8">
        <f t="shared" si="163"/>
        <v>0</v>
      </c>
      <c r="AE328" s="8">
        <f t="shared" si="163"/>
        <v>0</v>
      </c>
      <c r="AF328" s="8">
        <f t="shared" si="163"/>
        <v>0</v>
      </c>
      <c r="AG328" s="8">
        <f t="shared" si="163"/>
        <v>115.5</v>
      </c>
      <c r="AH328" s="8">
        <f>AH329</f>
        <v>147</v>
      </c>
      <c r="AI328" s="128">
        <f t="shared" si="135"/>
        <v>0.96250000000000002</v>
      </c>
    </row>
    <row r="329" spans="2:35" ht="33" customHeight="1" x14ac:dyDescent="0.25">
      <c r="B329" s="94"/>
      <c r="C329" s="59"/>
      <c r="D329" s="27"/>
      <c r="E329" s="44" t="s">
        <v>70</v>
      </c>
      <c r="F329" s="42" t="s">
        <v>71</v>
      </c>
      <c r="G329" s="8">
        <v>120</v>
      </c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>
        <v>115.5</v>
      </c>
      <c r="AH329" s="8">
        <v>147</v>
      </c>
      <c r="AI329" s="128">
        <f t="shared" si="135"/>
        <v>0.96250000000000002</v>
      </c>
    </row>
    <row r="330" spans="2:35" ht="19.899999999999999" customHeight="1" x14ac:dyDescent="0.25">
      <c r="B330" s="94"/>
      <c r="C330" s="59"/>
      <c r="D330" s="44" t="s">
        <v>360</v>
      </c>
      <c r="E330" s="44"/>
      <c r="F330" s="87" t="s">
        <v>361</v>
      </c>
      <c r="G330" s="8">
        <f>G331</f>
        <v>29867.260000000002</v>
      </c>
      <c r="H330" s="8">
        <f t="shared" ref="H330:AG330" si="164">H331</f>
        <v>0</v>
      </c>
      <c r="I330" s="8">
        <f t="shared" si="164"/>
        <v>0</v>
      </c>
      <c r="J330" s="8">
        <f t="shared" si="164"/>
        <v>0</v>
      </c>
      <c r="K330" s="8">
        <f t="shared" si="164"/>
        <v>0</v>
      </c>
      <c r="L330" s="8">
        <f t="shared" si="164"/>
        <v>0</v>
      </c>
      <c r="M330" s="8">
        <f t="shared" si="164"/>
        <v>0</v>
      </c>
      <c r="N330" s="8">
        <f t="shared" si="164"/>
        <v>0</v>
      </c>
      <c r="O330" s="8">
        <f t="shared" si="164"/>
        <v>0</v>
      </c>
      <c r="P330" s="8">
        <f t="shared" si="164"/>
        <v>0</v>
      </c>
      <c r="Q330" s="8">
        <f t="shared" si="164"/>
        <v>0</v>
      </c>
      <c r="R330" s="8">
        <f t="shared" si="164"/>
        <v>0</v>
      </c>
      <c r="S330" s="8">
        <f t="shared" si="164"/>
        <v>0</v>
      </c>
      <c r="T330" s="8">
        <f t="shared" si="164"/>
        <v>0</v>
      </c>
      <c r="U330" s="8">
        <f t="shared" si="164"/>
        <v>0</v>
      </c>
      <c r="V330" s="8">
        <f t="shared" si="164"/>
        <v>0</v>
      </c>
      <c r="W330" s="8">
        <f t="shared" si="164"/>
        <v>0</v>
      </c>
      <c r="X330" s="8">
        <f t="shared" si="164"/>
        <v>0</v>
      </c>
      <c r="Y330" s="8">
        <f t="shared" si="164"/>
        <v>0</v>
      </c>
      <c r="Z330" s="8">
        <f t="shared" si="164"/>
        <v>0</v>
      </c>
      <c r="AA330" s="8">
        <f t="shared" si="164"/>
        <v>0</v>
      </c>
      <c r="AB330" s="8">
        <f t="shared" si="164"/>
        <v>0</v>
      </c>
      <c r="AC330" s="8">
        <f t="shared" si="164"/>
        <v>0</v>
      </c>
      <c r="AD330" s="8">
        <f t="shared" si="164"/>
        <v>0</v>
      </c>
      <c r="AE330" s="8">
        <f t="shared" si="164"/>
        <v>0</v>
      </c>
      <c r="AF330" s="8">
        <f t="shared" si="164"/>
        <v>0</v>
      </c>
      <c r="AG330" s="8">
        <f t="shared" si="164"/>
        <v>29851.219999999998</v>
      </c>
      <c r="AH330" s="8">
        <f>AH331</f>
        <v>29939.100000000002</v>
      </c>
      <c r="AI330" s="128">
        <f t="shared" si="135"/>
        <v>0.99946295709750399</v>
      </c>
    </row>
    <row r="331" spans="2:35" ht="30.75" customHeight="1" x14ac:dyDescent="0.25">
      <c r="B331" s="94"/>
      <c r="C331" s="59"/>
      <c r="D331" s="27" t="s">
        <v>362</v>
      </c>
      <c r="E331" s="10"/>
      <c r="F331" s="28" t="s">
        <v>363</v>
      </c>
      <c r="G331" s="8">
        <f>G332+G338+G344+G347+G355+G349+G352+G336+G341</f>
        <v>29867.260000000002</v>
      </c>
      <c r="H331" s="8">
        <f t="shared" ref="H331:AG331" si="165">H332+H338+H344+H347+H355+H349+H352+H336+H341</f>
        <v>0</v>
      </c>
      <c r="I331" s="8">
        <f t="shared" si="165"/>
        <v>0</v>
      </c>
      <c r="J331" s="8">
        <f t="shared" si="165"/>
        <v>0</v>
      </c>
      <c r="K331" s="8">
        <f t="shared" si="165"/>
        <v>0</v>
      </c>
      <c r="L331" s="8">
        <f t="shared" si="165"/>
        <v>0</v>
      </c>
      <c r="M331" s="8">
        <f t="shared" si="165"/>
        <v>0</v>
      </c>
      <c r="N331" s="8">
        <f t="shared" si="165"/>
        <v>0</v>
      </c>
      <c r="O331" s="8">
        <f t="shared" si="165"/>
        <v>0</v>
      </c>
      <c r="P331" s="8">
        <f t="shared" si="165"/>
        <v>0</v>
      </c>
      <c r="Q331" s="8">
        <f t="shared" si="165"/>
        <v>0</v>
      </c>
      <c r="R331" s="8">
        <f t="shared" si="165"/>
        <v>0</v>
      </c>
      <c r="S331" s="8">
        <f t="shared" si="165"/>
        <v>0</v>
      </c>
      <c r="T331" s="8">
        <f t="shared" si="165"/>
        <v>0</v>
      </c>
      <c r="U331" s="8">
        <f t="shared" si="165"/>
        <v>0</v>
      </c>
      <c r="V331" s="8">
        <f t="shared" si="165"/>
        <v>0</v>
      </c>
      <c r="W331" s="8">
        <f t="shared" si="165"/>
        <v>0</v>
      </c>
      <c r="X331" s="8">
        <f t="shared" si="165"/>
        <v>0</v>
      </c>
      <c r="Y331" s="8">
        <f t="shared" si="165"/>
        <v>0</v>
      </c>
      <c r="Z331" s="8">
        <f t="shared" si="165"/>
        <v>0</v>
      </c>
      <c r="AA331" s="8">
        <f t="shared" si="165"/>
        <v>0</v>
      </c>
      <c r="AB331" s="8">
        <f t="shared" si="165"/>
        <v>0</v>
      </c>
      <c r="AC331" s="8">
        <f t="shared" si="165"/>
        <v>0</v>
      </c>
      <c r="AD331" s="8">
        <f t="shared" si="165"/>
        <v>0</v>
      </c>
      <c r="AE331" s="8">
        <f t="shared" si="165"/>
        <v>0</v>
      </c>
      <c r="AF331" s="8">
        <f t="shared" si="165"/>
        <v>0</v>
      </c>
      <c r="AG331" s="8">
        <f t="shared" si="165"/>
        <v>29851.219999999998</v>
      </c>
      <c r="AH331" s="8">
        <f>AH332+AH338+AH344+AH347+AH355+AH349+AH352+AH336+AH341</f>
        <v>29939.100000000002</v>
      </c>
      <c r="AI331" s="128">
        <f t="shared" si="135"/>
        <v>0.99946295709750399</v>
      </c>
    </row>
    <row r="332" spans="2:35" ht="36.75" customHeight="1" x14ac:dyDescent="0.25">
      <c r="B332" s="94"/>
      <c r="C332" s="59"/>
      <c r="D332" s="27" t="s">
        <v>372</v>
      </c>
      <c r="E332" s="51"/>
      <c r="F332" s="28" t="s">
        <v>273</v>
      </c>
      <c r="G332" s="126">
        <f>G333+G334+G335</f>
        <v>28002.16</v>
      </c>
      <c r="H332" s="126">
        <f t="shared" ref="H332:AG332" si="166">H333+H334+H335</f>
        <v>0</v>
      </c>
      <c r="I332" s="126">
        <f t="shared" si="166"/>
        <v>0</v>
      </c>
      <c r="J332" s="126">
        <f t="shared" si="166"/>
        <v>0</v>
      </c>
      <c r="K332" s="126">
        <f t="shared" si="166"/>
        <v>0</v>
      </c>
      <c r="L332" s="126">
        <f t="shared" si="166"/>
        <v>0</v>
      </c>
      <c r="M332" s="126">
        <f t="shared" si="166"/>
        <v>0</v>
      </c>
      <c r="N332" s="126">
        <f t="shared" si="166"/>
        <v>0</v>
      </c>
      <c r="O332" s="126">
        <f t="shared" si="166"/>
        <v>0</v>
      </c>
      <c r="P332" s="126">
        <f t="shared" si="166"/>
        <v>0</v>
      </c>
      <c r="Q332" s="126">
        <f t="shared" si="166"/>
        <v>0</v>
      </c>
      <c r="R332" s="126">
        <f t="shared" si="166"/>
        <v>0</v>
      </c>
      <c r="S332" s="126">
        <f t="shared" si="166"/>
        <v>0</v>
      </c>
      <c r="T332" s="126">
        <f t="shared" si="166"/>
        <v>0</v>
      </c>
      <c r="U332" s="126">
        <f t="shared" si="166"/>
        <v>0</v>
      </c>
      <c r="V332" s="126">
        <f t="shared" si="166"/>
        <v>0</v>
      </c>
      <c r="W332" s="126">
        <f t="shared" si="166"/>
        <v>0</v>
      </c>
      <c r="X332" s="126">
        <f t="shared" si="166"/>
        <v>0</v>
      </c>
      <c r="Y332" s="126">
        <f t="shared" si="166"/>
        <v>0</v>
      </c>
      <c r="Z332" s="126">
        <f t="shared" si="166"/>
        <v>0</v>
      </c>
      <c r="AA332" s="126">
        <f t="shared" si="166"/>
        <v>0</v>
      </c>
      <c r="AB332" s="126">
        <f t="shared" si="166"/>
        <v>0</v>
      </c>
      <c r="AC332" s="126">
        <f t="shared" si="166"/>
        <v>0</v>
      </c>
      <c r="AD332" s="126">
        <f t="shared" si="166"/>
        <v>0</v>
      </c>
      <c r="AE332" s="126">
        <f t="shared" si="166"/>
        <v>0</v>
      </c>
      <c r="AF332" s="126">
        <f t="shared" si="166"/>
        <v>0</v>
      </c>
      <c r="AG332" s="126">
        <f t="shared" si="166"/>
        <v>28000.62</v>
      </c>
      <c r="AH332" s="126">
        <f>AH333+AH334+AH335</f>
        <v>28020</v>
      </c>
      <c r="AI332" s="128">
        <f t="shared" ref="AI332:AI395" si="167">AG332/G332</f>
        <v>0.99994500424252986</v>
      </c>
    </row>
    <row r="333" spans="2:35" ht="77.25" customHeight="1" x14ac:dyDescent="0.25">
      <c r="B333" s="94"/>
      <c r="C333" s="59"/>
      <c r="D333" s="55"/>
      <c r="E333" s="44" t="s">
        <v>246</v>
      </c>
      <c r="F333" s="42" t="s">
        <v>247</v>
      </c>
      <c r="G333" s="80">
        <f>17181.09+5.89+5140.78</f>
        <v>22327.759999999998</v>
      </c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  <c r="AA333" s="80"/>
      <c r="AB333" s="80"/>
      <c r="AC333" s="80"/>
      <c r="AD333" s="80"/>
      <c r="AE333" s="80"/>
      <c r="AF333" s="80"/>
      <c r="AG333" s="80">
        <f>17180.97+5.89+5140.78</f>
        <v>22327.64</v>
      </c>
      <c r="AH333" s="80">
        <v>22170.5</v>
      </c>
      <c r="AI333" s="128">
        <f t="shared" si="167"/>
        <v>0.99999462552445928</v>
      </c>
    </row>
    <row r="334" spans="2:35" ht="34.15" customHeight="1" x14ac:dyDescent="0.25">
      <c r="B334" s="94"/>
      <c r="C334" s="59"/>
      <c r="D334" s="55"/>
      <c r="E334" s="44" t="s">
        <v>70</v>
      </c>
      <c r="F334" s="42" t="s">
        <v>71</v>
      </c>
      <c r="G334" s="80">
        <f>1398.7+3549.9</f>
        <v>4948.6000000000004</v>
      </c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  <c r="AA334" s="80"/>
      <c r="AB334" s="80"/>
      <c r="AC334" s="80"/>
      <c r="AD334" s="80"/>
      <c r="AE334" s="80"/>
      <c r="AF334" s="80"/>
      <c r="AG334" s="80">
        <f>1397.56+3549.62</f>
        <v>4947.18</v>
      </c>
      <c r="AH334" s="80">
        <v>5126.6210000000001</v>
      </c>
      <c r="AI334" s="128">
        <f t="shared" si="167"/>
        <v>0.99971305015559953</v>
      </c>
    </row>
    <row r="335" spans="2:35" ht="17.25" customHeight="1" x14ac:dyDescent="0.25">
      <c r="B335" s="94"/>
      <c r="C335" s="59"/>
      <c r="D335" s="59"/>
      <c r="E335" s="55">
        <v>800</v>
      </c>
      <c r="F335" s="43" t="s">
        <v>129</v>
      </c>
      <c r="G335" s="8">
        <f>100.86+26.75+598.19</f>
        <v>725.80000000000007</v>
      </c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>
        <f>100.86+26.75+598.19</f>
        <v>725.80000000000007</v>
      </c>
      <c r="AH335" s="8">
        <v>722.87900000000002</v>
      </c>
      <c r="AI335" s="128">
        <f t="shared" si="167"/>
        <v>1</v>
      </c>
    </row>
    <row r="336" spans="2:35" ht="50.25" customHeight="1" x14ac:dyDescent="0.25">
      <c r="B336" s="94"/>
      <c r="C336" s="59"/>
      <c r="D336" s="27" t="s">
        <v>375</v>
      </c>
      <c r="E336" s="56"/>
      <c r="F336" s="77" t="s">
        <v>376</v>
      </c>
      <c r="G336" s="8">
        <f>G337</f>
        <v>881.1</v>
      </c>
      <c r="H336" s="8">
        <f t="shared" ref="H336:AG336" si="168">H337</f>
        <v>0</v>
      </c>
      <c r="I336" s="8">
        <f t="shared" si="168"/>
        <v>0</v>
      </c>
      <c r="J336" s="8">
        <f t="shared" si="168"/>
        <v>0</v>
      </c>
      <c r="K336" s="8">
        <f t="shared" si="168"/>
        <v>0</v>
      </c>
      <c r="L336" s="8">
        <f t="shared" si="168"/>
        <v>0</v>
      </c>
      <c r="M336" s="8">
        <f t="shared" si="168"/>
        <v>0</v>
      </c>
      <c r="N336" s="8">
        <f t="shared" si="168"/>
        <v>0</v>
      </c>
      <c r="O336" s="8">
        <f t="shared" si="168"/>
        <v>0</v>
      </c>
      <c r="P336" s="8">
        <f t="shared" si="168"/>
        <v>0</v>
      </c>
      <c r="Q336" s="8">
        <f t="shared" si="168"/>
        <v>0</v>
      </c>
      <c r="R336" s="8">
        <f t="shared" si="168"/>
        <v>0</v>
      </c>
      <c r="S336" s="8">
        <f t="shared" si="168"/>
        <v>0</v>
      </c>
      <c r="T336" s="8">
        <f t="shared" si="168"/>
        <v>0</v>
      </c>
      <c r="U336" s="8">
        <f t="shared" si="168"/>
        <v>0</v>
      </c>
      <c r="V336" s="8">
        <f t="shared" si="168"/>
        <v>0</v>
      </c>
      <c r="W336" s="8">
        <f t="shared" si="168"/>
        <v>0</v>
      </c>
      <c r="X336" s="8">
        <f t="shared" si="168"/>
        <v>0</v>
      </c>
      <c r="Y336" s="8">
        <f t="shared" si="168"/>
        <v>0</v>
      </c>
      <c r="Z336" s="8">
        <f t="shared" si="168"/>
        <v>0</v>
      </c>
      <c r="AA336" s="8">
        <f t="shared" si="168"/>
        <v>0</v>
      </c>
      <c r="AB336" s="8">
        <f t="shared" si="168"/>
        <v>0</v>
      </c>
      <c r="AC336" s="8">
        <f t="shared" si="168"/>
        <v>0</v>
      </c>
      <c r="AD336" s="8">
        <f t="shared" si="168"/>
        <v>0</v>
      </c>
      <c r="AE336" s="8">
        <f t="shared" si="168"/>
        <v>0</v>
      </c>
      <c r="AF336" s="8">
        <f t="shared" si="168"/>
        <v>0</v>
      </c>
      <c r="AG336" s="8">
        <f t="shared" si="168"/>
        <v>881.1</v>
      </c>
      <c r="AH336" s="8">
        <f>AH337</f>
        <v>908.1</v>
      </c>
      <c r="AI336" s="128">
        <f t="shared" si="167"/>
        <v>1</v>
      </c>
    </row>
    <row r="337" spans="2:35" ht="78" customHeight="1" x14ac:dyDescent="0.25">
      <c r="B337" s="94"/>
      <c r="C337" s="59"/>
      <c r="D337" s="56"/>
      <c r="E337" s="44" t="s">
        <v>246</v>
      </c>
      <c r="F337" s="42" t="s">
        <v>247</v>
      </c>
      <c r="G337" s="80">
        <v>881.1</v>
      </c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  <c r="AA337" s="80"/>
      <c r="AB337" s="80"/>
      <c r="AC337" s="80"/>
      <c r="AD337" s="80"/>
      <c r="AE337" s="80"/>
      <c r="AF337" s="80"/>
      <c r="AG337" s="80">
        <v>881.1</v>
      </c>
      <c r="AH337" s="80">
        <v>908.1</v>
      </c>
      <c r="AI337" s="128">
        <f t="shared" si="167"/>
        <v>1</v>
      </c>
    </row>
    <row r="338" spans="2:35" ht="81.75" customHeight="1" x14ac:dyDescent="0.25">
      <c r="B338" s="94"/>
      <c r="C338" s="59"/>
      <c r="D338" s="27" t="s">
        <v>377</v>
      </c>
      <c r="E338" s="83"/>
      <c r="F338" s="61" t="s">
        <v>378</v>
      </c>
      <c r="G338" s="8">
        <f>G339+G340</f>
        <v>109.7</v>
      </c>
      <c r="H338" s="8">
        <f t="shared" ref="H338:AG338" si="169">H339+H340</f>
        <v>0</v>
      </c>
      <c r="I338" s="8">
        <f t="shared" si="169"/>
        <v>0</v>
      </c>
      <c r="J338" s="8">
        <f t="shared" si="169"/>
        <v>0</v>
      </c>
      <c r="K338" s="8">
        <f t="shared" si="169"/>
        <v>0</v>
      </c>
      <c r="L338" s="8">
        <f t="shared" si="169"/>
        <v>0</v>
      </c>
      <c r="M338" s="8">
        <f t="shared" si="169"/>
        <v>0</v>
      </c>
      <c r="N338" s="8">
        <f t="shared" si="169"/>
        <v>0</v>
      </c>
      <c r="O338" s="8">
        <f t="shared" si="169"/>
        <v>0</v>
      </c>
      <c r="P338" s="8">
        <f t="shared" si="169"/>
        <v>0</v>
      </c>
      <c r="Q338" s="8">
        <f t="shared" si="169"/>
        <v>0</v>
      </c>
      <c r="R338" s="8">
        <f t="shared" si="169"/>
        <v>0</v>
      </c>
      <c r="S338" s="8">
        <f t="shared" si="169"/>
        <v>0</v>
      </c>
      <c r="T338" s="8">
        <f t="shared" si="169"/>
        <v>0</v>
      </c>
      <c r="U338" s="8">
        <f t="shared" si="169"/>
        <v>0</v>
      </c>
      <c r="V338" s="8">
        <f t="shared" si="169"/>
        <v>0</v>
      </c>
      <c r="W338" s="8">
        <f t="shared" si="169"/>
        <v>0</v>
      </c>
      <c r="X338" s="8">
        <f t="shared" si="169"/>
        <v>0</v>
      </c>
      <c r="Y338" s="8">
        <f t="shared" si="169"/>
        <v>0</v>
      </c>
      <c r="Z338" s="8">
        <f t="shared" si="169"/>
        <v>0</v>
      </c>
      <c r="AA338" s="8">
        <f t="shared" si="169"/>
        <v>0</v>
      </c>
      <c r="AB338" s="8">
        <f t="shared" si="169"/>
        <v>0</v>
      </c>
      <c r="AC338" s="8">
        <f t="shared" si="169"/>
        <v>0</v>
      </c>
      <c r="AD338" s="8">
        <f t="shared" si="169"/>
        <v>0</v>
      </c>
      <c r="AE338" s="8">
        <f t="shared" si="169"/>
        <v>0</v>
      </c>
      <c r="AF338" s="8">
        <f t="shared" si="169"/>
        <v>0</v>
      </c>
      <c r="AG338" s="8">
        <f t="shared" si="169"/>
        <v>109.7</v>
      </c>
      <c r="AH338" s="8">
        <f>AH339+AH340</f>
        <v>109.7</v>
      </c>
      <c r="AI338" s="128">
        <f t="shared" si="167"/>
        <v>1</v>
      </c>
    </row>
    <row r="339" spans="2:35" ht="81" customHeight="1" x14ac:dyDescent="0.25">
      <c r="B339" s="94"/>
      <c r="C339" s="59"/>
      <c r="D339" s="82"/>
      <c r="E339" s="44" t="s">
        <v>246</v>
      </c>
      <c r="F339" s="42" t="s">
        <v>247</v>
      </c>
      <c r="G339" s="8">
        <f>82.72+24.98</f>
        <v>107.7</v>
      </c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>
        <f>82.72+24.98</f>
        <v>107.7</v>
      </c>
      <c r="AH339" s="8">
        <v>107.7</v>
      </c>
      <c r="AI339" s="128">
        <f t="shared" si="167"/>
        <v>1</v>
      </c>
    </row>
    <row r="340" spans="2:35" ht="35.25" customHeight="1" x14ac:dyDescent="0.25">
      <c r="B340" s="94"/>
      <c r="C340" s="59"/>
      <c r="D340" s="82"/>
      <c r="E340" s="44" t="s">
        <v>70</v>
      </c>
      <c r="F340" s="42" t="s">
        <v>71</v>
      </c>
      <c r="G340" s="8">
        <f>2</f>
        <v>2</v>
      </c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>
        <v>2</v>
      </c>
      <c r="AH340" s="8">
        <v>2</v>
      </c>
      <c r="AI340" s="128">
        <f t="shared" si="167"/>
        <v>1</v>
      </c>
    </row>
    <row r="341" spans="2:35" ht="76.5" customHeight="1" x14ac:dyDescent="0.25">
      <c r="B341" s="94"/>
      <c r="C341" s="59"/>
      <c r="D341" s="27" t="s">
        <v>379</v>
      </c>
      <c r="E341" s="56"/>
      <c r="F341" s="78" t="s">
        <v>380</v>
      </c>
      <c r="G341" s="8">
        <f>G342+G343</f>
        <v>1.2</v>
      </c>
      <c r="H341" s="8">
        <f t="shared" ref="H341:AG341" si="170">H342+H343</f>
        <v>0</v>
      </c>
      <c r="I341" s="8">
        <f t="shared" si="170"/>
        <v>0</v>
      </c>
      <c r="J341" s="8">
        <f t="shared" si="170"/>
        <v>0</v>
      </c>
      <c r="K341" s="8">
        <f t="shared" si="170"/>
        <v>0</v>
      </c>
      <c r="L341" s="8">
        <f t="shared" si="170"/>
        <v>0</v>
      </c>
      <c r="M341" s="8">
        <f t="shared" si="170"/>
        <v>0</v>
      </c>
      <c r="N341" s="8">
        <f t="shared" si="170"/>
        <v>0</v>
      </c>
      <c r="O341" s="8">
        <f t="shared" si="170"/>
        <v>0</v>
      </c>
      <c r="P341" s="8">
        <f t="shared" si="170"/>
        <v>0</v>
      </c>
      <c r="Q341" s="8">
        <f t="shared" si="170"/>
        <v>0</v>
      </c>
      <c r="R341" s="8">
        <f t="shared" si="170"/>
        <v>0</v>
      </c>
      <c r="S341" s="8">
        <f t="shared" si="170"/>
        <v>0</v>
      </c>
      <c r="T341" s="8">
        <f t="shared" si="170"/>
        <v>0</v>
      </c>
      <c r="U341" s="8">
        <f t="shared" si="170"/>
        <v>0</v>
      </c>
      <c r="V341" s="8">
        <f t="shared" si="170"/>
        <v>0</v>
      </c>
      <c r="W341" s="8">
        <f t="shared" si="170"/>
        <v>0</v>
      </c>
      <c r="X341" s="8">
        <f t="shared" si="170"/>
        <v>0</v>
      </c>
      <c r="Y341" s="8">
        <f t="shared" si="170"/>
        <v>0</v>
      </c>
      <c r="Z341" s="8">
        <f t="shared" si="170"/>
        <v>0</v>
      </c>
      <c r="AA341" s="8">
        <f t="shared" si="170"/>
        <v>0</v>
      </c>
      <c r="AB341" s="8">
        <f t="shared" si="170"/>
        <v>0</v>
      </c>
      <c r="AC341" s="8">
        <f t="shared" si="170"/>
        <v>0</v>
      </c>
      <c r="AD341" s="8">
        <f t="shared" si="170"/>
        <v>0</v>
      </c>
      <c r="AE341" s="8">
        <f t="shared" si="170"/>
        <v>0</v>
      </c>
      <c r="AF341" s="8">
        <f t="shared" si="170"/>
        <v>0</v>
      </c>
      <c r="AG341" s="8">
        <f t="shared" si="170"/>
        <v>0</v>
      </c>
      <c r="AH341" s="8">
        <f>AH342+AH343</f>
        <v>1.2</v>
      </c>
      <c r="AI341" s="128">
        <f t="shared" si="167"/>
        <v>0</v>
      </c>
    </row>
    <row r="342" spans="2:35" ht="78" customHeight="1" x14ac:dyDescent="0.25">
      <c r="B342" s="94"/>
      <c r="C342" s="59"/>
      <c r="D342" s="82"/>
      <c r="E342" s="44" t="s">
        <v>246</v>
      </c>
      <c r="F342" s="42" t="s">
        <v>247</v>
      </c>
      <c r="G342" s="8">
        <f>0.768+0.232</f>
        <v>1</v>
      </c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>
        <v>0</v>
      </c>
      <c r="AH342" s="8">
        <v>1</v>
      </c>
      <c r="AI342" s="128">
        <f t="shared" si="167"/>
        <v>0</v>
      </c>
    </row>
    <row r="343" spans="2:35" ht="35.25" customHeight="1" x14ac:dyDescent="0.25">
      <c r="B343" s="94"/>
      <c r="C343" s="59"/>
      <c r="D343" s="82"/>
      <c r="E343" s="44" t="s">
        <v>70</v>
      </c>
      <c r="F343" s="42" t="s">
        <v>71</v>
      </c>
      <c r="G343" s="8">
        <v>0.2</v>
      </c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>
        <v>0.2</v>
      </c>
      <c r="AI343" s="128">
        <f t="shared" si="167"/>
        <v>0</v>
      </c>
    </row>
    <row r="344" spans="2:35" ht="62.45" customHeight="1" x14ac:dyDescent="0.25">
      <c r="B344" s="94"/>
      <c r="C344" s="59"/>
      <c r="D344" s="27" t="s">
        <v>381</v>
      </c>
      <c r="E344" s="90"/>
      <c r="F344" s="77" t="s">
        <v>382</v>
      </c>
      <c r="G344" s="8">
        <f>G345+G346</f>
        <v>421</v>
      </c>
      <c r="H344" s="8">
        <f t="shared" ref="H344:AG344" si="171">H345+H346</f>
        <v>0</v>
      </c>
      <c r="I344" s="8">
        <f t="shared" si="171"/>
        <v>0</v>
      </c>
      <c r="J344" s="8">
        <f t="shared" si="171"/>
        <v>0</v>
      </c>
      <c r="K344" s="8">
        <f t="shared" si="171"/>
        <v>0</v>
      </c>
      <c r="L344" s="8">
        <f t="shared" si="171"/>
        <v>0</v>
      </c>
      <c r="M344" s="8">
        <f t="shared" si="171"/>
        <v>0</v>
      </c>
      <c r="N344" s="8">
        <f t="shared" si="171"/>
        <v>0</v>
      </c>
      <c r="O344" s="8">
        <f t="shared" si="171"/>
        <v>0</v>
      </c>
      <c r="P344" s="8">
        <f t="shared" si="171"/>
        <v>0</v>
      </c>
      <c r="Q344" s="8">
        <f t="shared" si="171"/>
        <v>0</v>
      </c>
      <c r="R344" s="8">
        <f t="shared" si="171"/>
        <v>0</v>
      </c>
      <c r="S344" s="8">
        <f t="shared" si="171"/>
        <v>0</v>
      </c>
      <c r="T344" s="8">
        <f t="shared" si="171"/>
        <v>0</v>
      </c>
      <c r="U344" s="8">
        <f t="shared" si="171"/>
        <v>0</v>
      </c>
      <c r="V344" s="8">
        <f t="shared" si="171"/>
        <v>0</v>
      </c>
      <c r="W344" s="8">
        <f t="shared" si="171"/>
        <v>0</v>
      </c>
      <c r="X344" s="8">
        <f t="shared" si="171"/>
        <v>0</v>
      </c>
      <c r="Y344" s="8">
        <f t="shared" si="171"/>
        <v>0</v>
      </c>
      <c r="Z344" s="8">
        <f t="shared" si="171"/>
        <v>0</v>
      </c>
      <c r="AA344" s="8">
        <f t="shared" si="171"/>
        <v>0</v>
      </c>
      <c r="AB344" s="8">
        <f t="shared" si="171"/>
        <v>0</v>
      </c>
      <c r="AC344" s="8">
        <f t="shared" si="171"/>
        <v>0</v>
      </c>
      <c r="AD344" s="8">
        <f t="shared" si="171"/>
        <v>0</v>
      </c>
      <c r="AE344" s="8">
        <f t="shared" si="171"/>
        <v>0</v>
      </c>
      <c r="AF344" s="8">
        <f t="shared" si="171"/>
        <v>0</v>
      </c>
      <c r="AG344" s="8">
        <f t="shared" si="171"/>
        <v>421</v>
      </c>
      <c r="AH344" s="8">
        <f>AH345+AH346</f>
        <v>421</v>
      </c>
      <c r="AI344" s="128">
        <f t="shared" si="167"/>
        <v>1</v>
      </c>
    </row>
    <row r="345" spans="2:35" ht="81" customHeight="1" x14ac:dyDescent="0.25">
      <c r="B345" s="94"/>
      <c r="C345" s="59"/>
      <c r="D345" s="55"/>
      <c r="E345" s="44" t="s">
        <v>246</v>
      </c>
      <c r="F345" s="42" t="s">
        <v>247</v>
      </c>
      <c r="G345" s="8">
        <f>258.9+75.5</f>
        <v>334.4</v>
      </c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>
        <f>258.9+75.5</f>
        <v>334.4</v>
      </c>
      <c r="AH345" s="8">
        <v>325.5</v>
      </c>
      <c r="AI345" s="128">
        <f t="shared" si="167"/>
        <v>1</v>
      </c>
    </row>
    <row r="346" spans="2:35" ht="30.6" customHeight="1" x14ac:dyDescent="0.25">
      <c r="B346" s="94"/>
      <c r="C346" s="59"/>
      <c r="D346" s="55"/>
      <c r="E346" s="44" t="s">
        <v>70</v>
      </c>
      <c r="F346" s="42" t="s">
        <v>71</v>
      </c>
      <c r="G346" s="8">
        <f>9.2+77.4</f>
        <v>86.600000000000009</v>
      </c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>
        <f>9.2+77.4</f>
        <v>86.600000000000009</v>
      </c>
      <c r="AH346" s="8">
        <v>95.5</v>
      </c>
      <c r="AI346" s="128">
        <f t="shared" si="167"/>
        <v>1</v>
      </c>
    </row>
    <row r="347" spans="2:35" ht="33" customHeight="1" x14ac:dyDescent="0.25">
      <c r="B347" s="94"/>
      <c r="C347" s="59"/>
      <c r="D347" s="27" t="s">
        <v>383</v>
      </c>
      <c r="E347" s="90"/>
      <c r="F347" s="77" t="s">
        <v>384</v>
      </c>
      <c r="G347" s="8">
        <f>G348</f>
        <v>3.9</v>
      </c>
      <c r="H347" s="8">
        <f t="shared" ref="H347:AG347" si="172">H348</f>
        <v>0</v>
      </c>
      <c r="I347" s="8">
        <f t="shared" si="172"/>
        <v>0</v>
      </c>
      <c r="J347" s="8">
        <f t="shared" si="172"/>
        <v>0</v>
      </c>
      <c r="K347" s="8">
        <f t="shared" si="172"/>
        <v>0</v>
      </c>
      <c r="L347" s="8">
        <f t="shared" si="172"/>
        <v>0</v>
      </c>
      <c r="M347" s="8">
        <f t="shared" si="172"/>
        <v>0</v>
      </c>
      <c r="N347" s="8">
        <f t="shared" si="172"/>
        <v>0</v>
      </c>
      <c r="O347" s="8">
        <f t="shared" si="172"/>
        <v>0</v>
      </c>
      <c r="P347" s="8">
        <f t="shared" si="172"/>
        <v>0</v>
      </c>
      <c r="Q347" s="8">
        <f t="shared" si="172"/>
        <v>0</v>
      </c>
      <c r="R347" s="8">
        <f t="shared" si="172"/>
        <v>0</v>
      </c>
      <c r="S347" s="8">
        <f t="shared" si="172"/>
        <v>0</v>
      </c>
      <c r="T347" s="8">
        <f t="shared" si="172"/>
        <v>0</v>
      </c>
      <c r="U347" s="8">
        <f t="shared" si="172"/>
        <v>0</v>
      </c>
      <c r="V347" s="8">
        <f t="shared" si="172"/>
        <v>0</v>
      </c>
      <c r="W347" s="8">
        <f t="shared" si="172"/>
        <v>0</v>
      </c>
      <c r="X347" s="8">
        <f t="shared" si="172"/>
        <v>0</v>
      </c>
      <c r="Y347" s="8">
        <f t="shared" si="172"/>
        <v>0</v>
      </c>
      <c r="Z347" s="8">
        <f t="shared" si="172"/>
        <v>0</v>
      </c>
      <c r="AA347" s="8">
        <f t="shared" si="172"/>
        <v>0</v>
      </c>
      <c r="AB347" s="8">
        <f t="shared" si="172"/>
        <v>0</v>
      </c>
      <c r="AC347" s="8">
        <f t="shared" si="172"/>
        <v>0</v>
      </c>
      <c r="AD347" s="8">
        <f t="shared" si="172"/>
        <v>0</v>
      </c>
      <c r="AE347" s="8">
        <f t="shared" si="172"/>
        <v>0</v>
      </c>
      <c r="AF347" s="8">
        <f t="shared" si="172"/>
        <v>0</v>
      </c>
      <c r="AG347" s="8">
        <f t="shared" si="172"/>
        <v>0</v>
      </c>
      <c r="AH347" s="8">
        <f>AH348</f>
        <v>30.9</v>
      </c>
      <c r="AI347" s="128">
        <f t="shared" si="167"/>
        <v>0</v>
      </c>
    </row>
    <row r="348" spans="2:35" ht="30.75" customHeight="1" x14ac:dyDescent="0.25">
      <c r="B348" s="94"/>
      <c r="C348" s="59"/>
      <c r="D348" s="82"/>
      <c r="E348" s="44" t="s">
        <v>70</v>
      </c>
      <c r="F348" s="42" t="s">
        <v>71</v>
      </c>
      <c r="G348" s="8">
        <v>3.9</v>
      </c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>
        <v>0</v>
      </c>
      <c r="AH348" s="8">
        <v>30.9</v>
      </c>
      <c r="AI348" s="128">
        <f t="shared" si="167"/>
        <v>0</v>
      </c>
    </row>
    <row r="349" spans="2:35" ht="51" customHeight="1" x14ac:dyDescent="0.25">
      <c r="B349" s="94"/>
      <c r="C349" s="59"/>
      <c r="D349" s="27" t="s">
        <v>385</v>
      </c>
      <c r="E349" s="83"/>
      <c r="F349" s="75" t="s">
        <v>386</v>
      </c>
      <c r="G349" s="8">
        <f>G350+G351</f>
        <v>43.699999999999996</v>
      </c>
      <c r="H349" s="8">
        <f t="shared" ref="H349:AG349" si="173">H350+H351</f>
        <v>0</v>
      </c>
      <c r="I349" s="8">
        <f t="shared" si="173"/>
        <v>0</v>
      </c>
      <c r="J349" s="8">
        <f t="shared" si="173"/>
        <v>0</v>
      </c>
      <c r="K349" s="8">
        <f t="shared" si="173"/>
        <v>0</v>
      </c>
      <c r="L349" s="8">
        <f t="shared" si="173"/>
        <v>0</v>
      </c>
      <c r="M349" s="8">
        <f t="shared" si="173"/>
        <v>0</v>
      </c>
      <c r="N349" s="8">
        <f t="shared" si="173"/>
        <v>0</v>
      </c>
      <c r="O349" s="8">
        <f t="shared" si="173"/>
        <v>0</v>
      </c>
      <c r="P349" s="8">
        <f t="shared" si="173"/>
        <v>0</v>
      </c>
      <c r="Q349" s="8">
        <f t="shared" si="173"/>
        <v>0</v>
      </c>
      <c r="R349" s="8">
        <f t="shared" si="173"/>
        <v>0</v>
      </c>
      <c r="S349" s="8">
        <f t="shared" si="173"/>
        <v>0</v>
      </c>
      <c r="T349" s="8">
        <f t="shared" si="173"/>
        <v>0</v>
      </c>
      <c r="U349" s="8">
        <f t="shared" si="173"/>
        <v>0</v>
      </c>
      <c r="V349" s="8">
        <f t="shared" si="173"/>
        <v>0</v>
      </c>
      <c r="W349" s="8">
        <f t="shared" si="173"/>
        <v>0</v>
      </c>
      <c r="X349" s="8">
        <f t="shared" si="173"/>
        <v>0</v>
      </c>
      <c r="Y349" s="8">
        <f t="shared" si="173"/>
        <v>0</v>
      </c>
      <c r="Z349" s="8">
        <f t="shared" si="173"/>
        <v>0</v>
      </c>
      <c r="AA349" s="8">
        <f t="shared" si="173"/>
        <v>0</v>
      </c>
      <c r="AB349" s="8">
        <f t="shared" si="173"/>
        <v>0</v>
      </c>
      <c r="AC349" s="8">
        <f t="shared" si="173"/>
        <v>0</v>
      </c>
      <c r="AD349" s="8">
        <f t="shared" si="173"/>
        <v>0</v>
      </c>
      <c r="AE349" s="8">
        <f t="shared" si="173"/>
        <v>0</v>
      </c>
      <c r="AF349" s="8">
        <f t="shared" si="173"/>
        <v>0</v>
      </c>
      <c r="AG349" s="8">
        <f t="shared" si="173"/>
        <v>43.699999999999996</v>
      </c>
      <c r="AH349" s="8">
        <f>AH350+AH351</f>
        <v>43.699999999999996</v>
      </c>
      <c r="AI349" s="128">
        <f t="shared" si="167"/>
        <v>1</v>
      </c>
    </row>
    <row r="350" spans="2:35" ht="78.75" customHeight="1" x14ac:dyDescent="0.25">
      <c r="B350" s="94"/>
      <c r="C350" s="59"/>
      <c r="D350" s="56"/>
      <c r="E350" s="44" t="s">
        <v>246</v>
      </c>
      <c r="F350" s="42" t="s">
        <v>247</v>
      </c>
      <c r="G350" s="8">
        <f>33.26+10.04</f>
        <v>43.3</v>
      </c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>
        <v>43.3</v>
      </c>
      <c r="AH350" s="8">
        <v>43.3</v>
      </c>
      <c r="AI350" s="128">
        <f t="shared" si="167"/>
        <v>1</v>
      </c>
    </row>
    <row r="351" spans="2:35" ht="30.75" customHeight="1" x14ac:dyDescent="0.25">
      <c r="B351" s="94"/>
      <c r="C351" s="59"/>
      <c r="D351" s="82"/>
      <c r="E351" s="44" t="s">
        <v>70</v>
      </c>
      <c r="F351" s="42" t="s">
        <v>71</v>
      </c>
      <c r="G351" s="8">
        <v>0.4</v>
      </c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>
        <v>0.4</v>
      </c>
      <c r="AH351" s="8">
        <v>0.4</v>
      </c>
      <c r="AI351" s="128">
        <f t="shared" si="167"/>
        <v>1</v>
      </c>
    </row>
    <row r="352" spans="2:35" ht="81" customHeight="1" x14ac:dyDescent="0.25">
      <c r="B352" s="94"/>
      <c r="C352" s="59"/>
      <c r="D352" s="27" t="s">
        <v>387</v>
      </c>
      <c r="E352" s="56"/>
      <c r="F352" s="77" t="s">
        <v>388</v>
      </c>
      <c r="G352" s="8">
        <f>G353+G354</f>
        <v>9.4</v>
      </c>
      <c r="H352" s="8">
        <f t="shared" ref="H352:AG352" si="174">H353+H354</f>
        <v>0</v>
      </c>
      <c r="I352" s="8">
        <f t="shared" si="174"/>
        <v>0</v>
      </c>
      <c r="J352" s="8">
        <f t="shared" si="174"/>
        <v>0</v>
      </c>
      <c r="K352" s="8">
        <f t="shared" si="174"/>
        <v>0</v>
      </c>
      <c r="L352" s="8">
        <f t="shared" si="174"/>
        <v>0</v>
      </c>
      <c r="M352" s="8">
        <f t="shared" si="174"/>
        <v>0</v>
      </c>
      <c r="N352" s="8">
        <f t="shared" si="174"/>
        <v>0</v>
      </c>
      <c r="O352" s="8">
        <f t="shared" si="174"/>
        <v>0</v>
      </c>
      <c r="P352" s="8">
        <f t="shared" si="174"/>
        <v>0</v>
      </c>
      <c r="Q352" s="8">
        <f t="shared" si="174"/>
        <v>0</v>
      </c>
      <c r="R352" s="8">
        <f t="shared" si="174"/>
        <v>0</v>
      </c>
      <c r="S352" s="8">
        <f t="shared" si="174"/>
        <v>0</v>
      </c>
      <c r="T352" s="8">
        <f t="shared" si="174"/>
        <v>0</v>
      </c>
      <c r="U352" s="8">
        <f t="shared" si="174"/>
        <v>0</v>
      </c>
      <c r="V352" s="8">
        <f t="shared" si="174"/>
        <v>0</v>
      </c>
      <c r="W352" s="8">
        <f t="shared" si="174"/>
        <v>0</v>
      </c>
      <c r="X352" s="8">
        <f t="shared" si="174"/>
        <v>0</v>
      </c>
      <c r="Y352" s="8">
        <f t="shared" si="174"/>
        <v>0</v>
      </c>
      <c r="Z352" s="8">
        <f t="shared" si="174"/>
        <v>0</v>
      </c>
      <c r="AA352" s="8">
        <f t="shared" si="174"/>
        <v>0</v>
      </c>
      <c r="AB352" s="8">
        <f t="shared" si="174"/>
        <v>0</v>
      </c>
      <c r="AC352" s="8">
        <f t="shared" si="174"/>
        <v>0</v>
      </c>
      <c r="AD352" s="8">
        <f t="shared" si="174"/>
        <v>0</v>
      </c>
      <c r="AE352" s="8">
        <f t="shared" si="174"/>
        <v>0</v>
      </c>
      <c r="AF352" s="8">
        <f t="shared" si="174"/>
        <v>0</v>
      </c>
      <c r="AG352" s="8">
        <f t="shared" si="174"/>
        <v>0</v>
      </c>
      <c r="AH352" s="8">
        <f>AH353+AH354</f>
        <v>9.4</v>
      </c>
      <c r="AI352" s="128">
        <f t="shared" si="167"/>
        <v>0</v>
      </c>
    </row>
    <row r="353" spans="2:35" ht="79.5" customHeight="1" x14ac:dyDescent="0.25">
      <c r="B353" s="94"/>
      <c r="C353" s="59"/>
      <c r="D353" s="55"/>
      <c r="E353" s="44" t="s">
        <v>246</v>
      </c>
      <c r="F353" s="42" t="s">
        <v>247</v>
      </c>
      <c r="G353" s="8">
        <f>6.07+1.83</f>
        <v>7.9</v>
      </c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>
        <v>0</v>
      </c>
      <c r="AH353" s="8">
        <v>7.9</v>
      </c>
      <c r="AI353" s="128">
        <f t="shared" si="167"/>
        <v>0</v>
      </c>
    </row>
    <row r="354" spans="2:35" ht="33.75" customHeight="1" x14ac:dyDescent="0.25">
      <c r="B354" s="94"/>
      <c r="C354" s="59"/>
      <c r="D354" s="55"/>
      <c r="E354" s="44" t="s">
        <v>70</v>
      </c>
      <c r="F354" s="42" t="s">
        <v>71</v>
      </c>
      <c r="G354" s="8">
        <v>1.5</v>
      </c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>
        <v>0</v>
      </c>
      <c r="AH354" s="8">
        <v>1.5</v>
      </c>
      <c r="AI354" s="128">
        <f t="shared" si="167"/>
        <v>0</v>
      </c>
    </row>
    <row r="355" spans="2:35" ht="51" customHeight="1" x14ac:dyDescent="0.25">
      <c r="B355" s="94"/>
      <c r="C355" s="59"/>
      <c r="D355" s="27" t="s">
        <v>389</v>
      </c>
      <c r="E355" s="56"/>
      <c r="F355" s="77" t="s">
        <v>390</v>
      </c>
      <c r="G355" s="8">
        <f>G356+G357</f>
        <v>395.1</v>
      </c>
      <c r="H355" s="8">
        <f t="shared" ref="H355:AG355" si="175">H356+H357</f>
        <v>0</v>
      </c>
      <c r="I355" s="8">
        <f t="shared" si="175"/>
        <v>0</v>
      </c>
      <c r="J355" s="8">
        <f t="shared" si="175"/>
        <v>0</v>
      </c>
      <c r="K355" s="8">
        <f t="shared" si="175"/>
        <v>0</v>
      </c>
      <c r="L355" s="8">
        <f t="shared" si="175"/>
        <v>0</v>
      </c>
      <c r="M355" s="8">
        <f t="shared" si="175"/>
        <v>0</v>
      </c>
      <c r="N355" s="8">
        <f t="shared" si="175"/>
        <v>0</v>
      </c>
      <c r="O355" s="8">
        <f t="shared" si="175"/>
        <v>0</v>
      </c>
      <c r="P355" s="8">
        <f t="shared" si="175"/>
        <v>0</v>
      </c>
      <c r="Q355" s="8">
        <f t="shared" si="175"/>
        <v>0</v>
      </c>
      <c r="R355" s="8">
        <f t="shared" si="175"/>
        <v>0</v>
      </c>
      <c r="S355" s="8">
        <f t="shared" si="175"/>
        <v>0</v>
      </c>
      <c r="T355" s="8">
        <f t="shared" si="175"/>
        <v>0</v>
      </c>
      <c r="U355" s="8">
        <f t="shared" si="175"/>
        <v>0</v>
      </c>
      <c r="V355" s="8">
        <f t="shared" si="175"/>
        <v>0</v>
      </c>
      <c r="W355" s="8">
        <f t="shared" si="175"/>
        <v>0</v>
      </c>
      <c r="X355" s="8">
        <f t="shared" si="175"/>
        <v>0</v>
      </c>
      <c r="Y355" s="8">
        <f t="shared" si="175"/>
        <v>0</v>
      </c>
      <c r="Z355" s="8">
        <f t="shared" si="175"/>
        <v>0</v>
      </c>
      <c r="AA355" s="8">
        <f t="shared" si="175"/>
        <v>0</v>
      </c>
      <c r="AB355" s="8">
        <f t="shared" si="175"/>
        <v>0</v>
      </c>
      <c r="AC355" s="8">
        <f t="shared" si="175"/>
        <v>0</v>
      </c>
      <c r="AD355" s="8">
        <f t="shared" si="175"/>
        <v>0</v>
      </c>
      <c r="AE355" s="8">
        <f t="shared" si="175"/>
        <v>0</v>
      </c>
      <c r="AF355" s="8">
        <f t="shared" si="175"/>
        <v>0</v>
      </c>
      <c r="AG355" s="8">
        <f t="shared" si="175"/>
        <v>395.1</v>
      </c>
      <c r="AH355" s="8">
        <f>AH356+AH357</f>
        <v>395.1</v>
      </c>
      <c r="AI355" s="128">
        <f t="shared" si="167"/>
        <v>1</v>
      </c>
    </row>
    <row r="356" spans="2:35" ht="79.5" customHeight="1" x14ac:dyDescent="0.25">
      <c r="B356" s="94"/>
      <c r="C356" s="59"/>
      <c r="D356" s="55"/>
      <c r="E356" s="44" t="s">
        <v>246</v>
      </c>
      <c r="F356" s="42" t="s">
        <v>247</v>
      </c>
      <c r="G356" s="8">
        <f>291.97+86.96</f>
        <v>378.93</v>
      </c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>
        <v>378.93</v>
      </c>
      <c r="AH356" s="8">
        <v>380.1</v>
      </c>
      <c r="AI356" s="128">
        <f t="shared" si="167"/>
        <v>1</v>
      </c>
    </row>
    <row r="357" spans="2:35" ht="33.75" customHeight="1" x14ac:dyDescent="0.25">
      <c r="B357" s="94"/>
      <c r="C357" s="59"/>
      <c r="D357" s="55"/>
      <c r="E357" s="44" t="s">
        <v>70</v>
      </c>
      <c r="F357" s="42" t="s">
        <v>71</v>
      </c>
      <c r="G357" s="8">
        <f>5+11.17</f>
        <v>16.170000000000002</v>
      </c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>
        <v>16.170000000000002</v>
      </c>
      <c r="AH357" s="8">
        <v>15</v>
      </c>
      <c r="AI357" s="128">
        <f t="shared" si="167"/>
        <v>1</v>
      </c>
    </row>
    <row r="358" spans="2:35" ht="22.5" customHeight="1" x14ac:dyDescent="0.25">
      <c r="B358" s="94"/>
      <c r="C358" s="59" t="s">
        <v>463</v>
      </c>
      <c r="D358" s="55"/>
      <c r="E358" s="44"/>
      <c r="F358" s="42" t="s">
        <v>464</v>
      </c>
      <c r="G358" s="8">
        <f>G359</f>
        <v>52.2</v>
      </c>
      <c r="H358" s="8">
        <f t="shared" ref="H358:AG361" si="176">H359</f>
        <v>0</v>
      </c>
      <c r="I358" s="8">
        <f t="shared" si="176"/>
        <v>0</v>
      </c>
      <c r="J358" s="8">
        <f t="shared" si="176"/>
        <v>0</v>
      </c>
      <c r="K358" s="8">
        <f t="shared" si="176"/>
        <v>0</v>
      </c>
      <c r="L358" s="8">
        <f t="shared" si="176"/>
        <v>0</v>
      </c>
      <c r="M358" s="8">
        <f t="shared" si="176"/>
        <v>0</v>
      </c>
      <c r="N358" s="8">
        <f t="shared" si="176"/>
        <v>0</v>
      </c>
      <c r="O358" s="8">
        <f t="shared" si="176"/>
        <v>0</v>
      </c>
      <c r="P358" s="8">
        <f t="shared" si="176"/>
        <v>0</v>
      </c>
      <c r="Q358" s="8">
        <f t="shared" si="176"/>
        <v>0</v>
      </c>
      <c r="R358" s="8">
        <f t="shared" si="176"/>
        <v>0</v>
      </c>
      <c r="S358" s="8">
        <f t="shared" si="176"/>
        <v>0</v>
      </c>
      <c r="T358" s="8">
        <f t="shared" si="176"/>
        <v>0</v>
      </c>
      <c r="U358" s="8">
        <f t="shared" si="176"/>
        <v>0</v>
      </c>
      <c r="V358" s="8">
        <f t="shared" si="176"/>
        <v>0</v>
      </c>
      <c r="W358" s="8">
        <f t="shared" si="176"/>
        <v>0</v>
      </c>
      <c r="X358" s="8">
        <f t="shared" si="176"/>
        <v>0</v>
      </c>
      <c r="Y358" s="8">
        <f t="shared" si="176"/>
        <v>0</v>
      </c>
      <c r="Z358" s="8">
        <f t="shared" si="176"/>
        <v>0</v>
      </c>
      <c r="AA358" s="8">
        <f t="shared" si="176"/>
        <v>0</v>
      </c>
      <c r="AB358" s="8">
        <f t="shared" si="176"/>
        <v>0</v>
      </c>
      <c r="AC358" s="8">
        <f t="shared" si="176"/>
        <v>0</v>
      </c>
      <c r="AD358" s="8">
        <f t="shared" si="176"/>
        <v>0</v>
      </c>
      <c r="AE358" s="8">
        <f t="shared" si="176"/>
        <v>0</v>
      </c>
      <c r="AF358" s="8">
        <f t="shared" si="176"/>
        <v>0</v>
      </c>
      <c r="AG358" s="8">
        <f t="shared" si="176"/>
        <v>52.2</v>
      </c>
      <c r="AH358" s="8">
        <f>AH359</f>
        <v>79.2</v>
      </c>
      <c r="AI358" s="128">
        <f t="shared" si="167"/>
        <v>1</v>
      </c>
    </row>
    <row r="359" spans="2:35" ht="21" customHeight="1" x14ac:dyDescent="0.25">
      <c r="B359" s="94"/>
      <c r="C359" s="59"/>
      <c r="D359" s="44" t="s">
        <v>360</v>
      </c>
      <c r="E359" s="44"/>
      <c r="F359" s="87" t="s">
        <v>361</v>
      </c>
      <c r="G359" s="8">
        <f>G360</f>
        <v>52.2</v>
      </c>
      <c r="H359" s="8">
        <f t="shared" si="176"/>
        <v>0</v>
      </c>
      <c r="I359" s="8">
        <f t="shared" si="176"/>
        <v>0</v>
      </c>
      <c r="J359" s="8">
        <f t="shared" si="176"/>
        <v>0</v>
      </c>
      <c r="K359" s="8">
        <f t="shared" si="176"/>
        <v>0</v>
      </c>
      <c r="L359" s="8">
        <f t="shared" si="176"/>
        <v>0</v>
      </c>
      <c r="M359" s="8">
        <f t="shared" si="176"/>
        <v>0</v>
      </c>
      <c r="N359" s="8">
        <f t="shared" si="176"/>
        <v>0</v>
      </c>
      <c r="O359" s="8">
        <f t="shared" si="176"/>
        <v>0</v>
      </c>
      <c r="P359" s="8">
        <f t="shared" si="176"/>
        <v>0</v>
      </c>
      <c r="Q359" s="8">
        <f t="shared" si="176"/>
        <v>0</v>
      </c>
      <c r="R359" s="8">
        <f t="shared" si="176"/>
        <v>0</v>
      </c>
      <c r="S359" s="8">
        <f t="shared" si="176"/>
        <v>0</v>
      </c>
      <c r="T359" s="8">
        <f t="shared" si="176"/>
        <v>0</v>
      </c>
      <c r="U359" s="8">
        <f t="shared" si="176"/>
        <v>0</v>
      </c>
      <c r="V359" s="8">
        <f t="shared" si="176"/>
        <v>0</v>
      </c>
      <c r="W359" s="8">
        <f t="shared" si="176"/>
        <v>0</v>
      </c>
      <c r="X359" s="8">
        <f t="shared" si="176"/>
        <v>0</v>
      </c>
      <c r="Y359" s="8">
        <f t="shared" si="176"/>
        <v>0</v>
      </c>
      <c r="Z359" s="8">
        <f t="shared" si="176"/>
        <v>0</v>
      </c>
      <c r="AA359" s="8">
        <f t="shared" si="176"/>
        <v>0</v>
      </c>
      <c r="AB359" s="8">
        <f t="shared" si="176"/>
        <v>0</v>
      </c>
      <c r="AC359" s="8">
        <f t="shared" si="176"/>
        <v>0</v>
      </c>
      <c r="AD359" s="8">
        <f t="shared" si="176"/>
        <v>0</v>
      </c>
      <c r="AE359" s="8">
        <f t="shared" si="176"/>
        <v>0</v>
      </c>
      <c r="AF359" s="8">
        <f t="shared" si="176"/>
        <v>0</v>
      </c>
      <c r="AG359" s="8">
        <f t="shared" si="176"/>
        <v>52.2</v>
      </c>
      <c r="AH359" s="8">
        <f>AH360</f>
        <v>79.2</v>
      </c>
      <c r="AI359" s="128">
        <f t="shared" si="167"/>
        <v>1</v>
      </c>
    </row>
    <row r="360" spans="2:35" ht="33.75" customHeight="1" x14ac:dyDescent="0.25">
      <c r="B360" s="94"/>
      <c r="C360" s="59"/>
      <c r="D360" s="27" t="s">
        <v>362</v>
      </c>
      <c r="E360" s="10"/>
      <c r="F360" s="28" t="s">
        <v>363</v>
      </c>
      <c r="G360" s="8">
        <f>G361</f>
        <v>52.2</v>
      </c>
      <c r="H360" s="8">
        <f t="shared" si="176"/>
        <v>0</v>
      </c>
      <c r="I360" s="8">
        <f t="shared" si="176"/>
        <v>0</v>
      </c>
      <c r="J360" s="8">
        <f t="shared" si="176"/>
        <v>0</v>
      </c>
      <c r="K360" s="8">
        <f t="shared" si="176"/>
        <v>0</v>
      </c>
      <c r="L360" s="8">
        <f t="shared" si="176"/>
        <v>0</v>
      </c>
      <c r="M360" s="8">
        <f t="shared" si="176"/>
        <v>0</v>
      </c>
      <c r="N360" s="8">
        <f t="shared" si="176"/>
        <v>0</v>
      </c>
      <c r="O360" s="8">
        <f t="shared" si="176"/>
        <v>0</v>
      </c>
      <c r="P360" s="8">
        <f t="shared" si="176"/>
        <v>0</v>
      </c>
      <c r="Q360" s="8">
        <f t="shared" si="176"/>
        <v>0</v>
      </c>
      <c r="R360" s="8">
        <f t="shared" si="176"/>
        <v>0</v>
      </c>
      <c r="S360" s="8">
        <f t="shared" si="176"/>
        <v>0</v>
      </c>
      <c r="T360" s="8">
        <f t="shared" si="176"/>
        <v>0</v>
      </c>
      <c r="U360" s="8">
        <f t="shared" si="176"/>
        <v>0</v>
      </c>
      <c r="V360" s="8">
        <f t="shared" si="176"/>
        <v>0</v>
      </c>
      <c r="W360" s="8">
        <f t="shared" si="176"/>
        <v>0</v>
      </c>
      <c r="X360" s="8">
        <f t="shared" si="176"/>
        <v>0</v>
      </c>
      <c r="Y360" s="8">
        <f t="shared" si="176"/>
        <v>0</v>
      </c>
      <c r="Z360" s="8">
        <f t="shared" si="176"/>
        <v>0</v>
      </c>
      <c r="AA360" s="8">
        <f t="shared" si="176"/>
        <v>0</v>
      </c>
      <c r="AB360" s="8">
        <f t="shared" si="176"/>
        <v>0</v>
      </c>
      <c r="AC360" s="8">
        <f t="shared" si="176"/>
        <v>0</v>
      </c>
      <c r="AD360" s="8">
        <f t="shared" si="176"/>
        <v>0</v>
      </c>
      <c r="AE360" s="8">
        <f t="shared" si="176"/>
        <v>0</v>
      </c>
      <c r="AF360" s="8">
        <f t="shared" si="176"/>
        <v>0</v>
      </c>
      <c r="AG360" s="8">
        <f t="shared" si="176"/>
        <v>52.2</v>
      </c>
      <c r="AH360" s="8">
        <f>AH361</f>
        <v>79.2</v>
      </c>
      <c r="AI360" s="128">
        <f t="shared" si="167"/>
        <v>1</v>
      </c>
    </row>
    <row r="361" spans="2:35" ht="62.25" customHeight="1" x14ac:dyDescent="0.25">
      <c r="B361" s="94"/>
      <c r="C361" s="59"/>
      <c r="D361" s="27" t="s">
        <v>391</v>
      </c>
      <c r="E361" s="44"/>
      <c r="F361" s="42" t="s">
        <v>392</v>
      </c>
      <c r="G361" s="8">
        <f>G362</f>
        <v>52.2</v>
      </c>
      <c r="H361" s="8">
        <f t="shared" si="176"/>
        <v>0</v>
      </c>
      <c r="I361" s="8">
        <f t="shared" si="176"/>
        <v>0</v>
      </c>
      <c r="J361" s="8">
        <f t="shared" si="176"/>
        <v>0</v>
      </c>
      <c r="K361" s="8">
        <f t="shared" si="176"/>
        <v>0</v>
      </c>
      <c r="L361" s="8">
        <f t="shared" si="176"/>
        <v>0</v>
      </c>
      <c r="M361" s="8">
        <f t="shared" si="176"/>
        <v>0</v>
      </c>
      <c r="N361" s="8">
        <f t="shared" si="176"/>
        <v>0</v>
      </c>
      <c r="O361" s="8">
        <f t="shared" si="176"/>
        <v>0</v>
      </c>
      <c r="P361" s="8">
        <f t="shared" si="176"/>
        <v>0</v>
      </c>
      <c r="Q361" s="8">
        <f t="shared" si="176"/>
        <v>0</v>
      </c>
      <c r="R361" s="8">
        <f t="shared" si="176"/>
        <v>0</v>
      </c>
      <c r="S361" s="8">
        <f t="shared" si="176"/>
        <v>0</v>
      </c>
      <c r="T361" s="8">
        <f t="shared" si="176"/>
        <v>0</v>
      </c>
      <c r="U361" s="8">
        <f t="shared" si="176"/>
        <v>0</v>
      </c>
      <c r="V361" s="8">
        <f t="shared" si="176"/>
        <v>0</v>
      </c>
      <c r="W361" s="8">
        <f t="shared" si="176"/>
        <v>0</v>
      </c>
      <c r="X361" s="8">
        <f t="shared" si="176"/>
        <v>0</v>
      </c>
      <c r="Y361" s="8">
        <f t="shared" si="176"/>
        <v>0</v>
      </c>
      <c r="Z361" s="8">
        <f t="shared" si="176"/>
        <v>0</v>
      </c>
      <c r="AA361" s="8">
        <f t="shared" si="176"/>
        <v>0</v>
      </c>
      <c r="AB361" s="8">
        <f t="shared" si="176"/>
        <v>0</v>
      </c>
      <c r="AC361" s="8">
        <f t="shared" si="176"/>
        <v>0</v>
      </c>
      <c r="AD361" s="8">
        <f t="shared" si="176"/>
        <v>0</v>
      </c>
      <c r="AE361" s="8">
        <f t="shared" si="176"/>
        <v>0</v>
      </c>
      <c r="AF361" s="8">
        <f t="shared" si="176"/>
        <v>0</v>
      </c>
      <c r="AG361" s="8">
        <f t="shared" si="176"/>
        <v>52.2</v>
      </c>
      <c r="AH361" s="8">
        <f>AH362</f>
        <v>79.2</v>
      </c>
      <c r="AI361" s="128">
        <f t="shared" si="167"/>
        <v>1</v>
      </c>
    </row>
    <row r="362" spans="2:35" ht="33.75" customHeight="1" x14ac:dyDescent="0.25">
      <c r="B362" s="94"/>
      <c r="C362" s="59"/>
      <c r="D362" s="55"/>
      <c r="E362" s="44" t="s">
        <v>70</v>
      </c>
      <c r="F362" s="42" t="s">
        <v>71</v>
      </c>
      <c r="G362" s="8">
        <v>52.2</v>
      </c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>
        <v>52.2</v>
      </c>
      <c r="AH362" s="8">
        <v>79.2</v>
      </c>
      <c r="AI362" s="128">
        <f t="shared" si="167"/>
        <v>1</v>
      </c>
    </row>
    <row r="363" spans="2:35" ht="21.75" customHeight="1" x14ac:dyDescent="0.25">
      <c r="B363" s="94"/>
      <c r="C363" s="59" t="s">
        <v>422</v>
      </c>
      <c r="D363" s="59"/>
      <c r="E363" s="76"/>
      <c r="F363" s="46" t="s">
        <v>423</v>
      </c>
      <c r="G363" s="8">
        <f>G364+G399+G369</f>
        <v>3151.49</v>
      </c>
      <c r="H363" s="8">
        <f t="shared" ref="H363:AG363" si="177">H364+H399+H369</f>
        <v>0</v>
      </c>
      <c r="I363" s="8">
        <f t="shared" si="177"/>
        <v>0</v>
      </c>
      <c r="J363" s="8">
        <f t="shared" si="177"/>
        <v>0</v>
      </c>
      <c r="K363" s="8">
        <f t="shared" si="177"/>
        <v>0</v>
      </c>
      <c r="L363" s="8">
        <f t="shared" si="177"/>
        <v>0</v>
      </c>
      <c r="M363" s="8">
        <f t="shared" si="177"/>
        <v>0</v>
      </c>
      <c r="N363" s="8">
        <f t="shared" si="177"/>
        <v>0</v>
      </c>
      <c r="O363" s="8">
        <f t="shared" si="177"/>
        <v>0</v>
      </c>
      <c r="P363" s="8">
        <f t="shared" si="177"/>
        <v>0</v>
      </c>
      <c r="Q363" s="8">
        <f t="shared" si="177"/>
        <v>0</v>
      </c>
      <c r="R363" s="8">
        <f t="shared" si="177"/>
        <v>0</v>
      </c>
      <c r="S363" s="8">
        <f t="shared" si="177"/>
        <v>0</v>
      </c>
      <c r="T363" s="8">
        <f t="shared" si="177"/>
        <v>0</v>
      </c>
      <c r="U363" s="8">
        <f t="shared" si="177"/>
        <v>0</v>
      </c>
      <c r="V363" s="8">
        <f t="shared" si="177"/>
        <v>0</v>
      </c>
      <c r="W363" s="8">
        <f t="shared" si="177"/>
        <v>0</v>
      </c>
      <c r="X363" s="8">
        <f t="shared" si="177"/>
        <v>0</v>
      </c>
      <c r="Y363" s="8">
        <f t="shared" si="177"/>
        <v>0</v>
      </c>
      <c r="Z363" s="8">
        <f t="shared" si="177"/>
        <v>0</v>
      </c>
      <c r="AA363" s="8">
        <f t="shared" si="177"/>
        <v>0</v>
      </c>
      <c r="AB363" s="8">
        <f t="shared" si="177"/>
        <v>0</v>
      </c>
      <c r="AC363" s="8">
        <f t="shared" si="177"/>
        <v>0</v>
      </c>
      <c r="AD363" s="8">
        <f t="shared" si="177"/>
        <v>0</v>
      </c>
      <c r="AE363" s="8">
        <f t="shared" si="177"/>
        <v>0</v>
      </c>
      <c r="AF363" s="8">
        <f t="shared" si="177"/>
        <v>0</v>
      </c>
      <c r="AG363" s="8">
        <f t="shared" si="177"/>
        <v>2620.19</v>
      </c>
      <c r="AH363" s="8">
        <f>AH364+AH399+AH369</f>
        <v>3529.48812</v>
      </c>
      <c r="AI363" s="128">
        <f t="shared" si="167"/>
        <v>0.83141307762360039</v>
      </c>
    </row>
    <row r="364" spans="2:35" ht="34.5" customHeight="1" x14ac:dyDescent="0.25">
      <c r="B364" s="94"/>
      <c r="C364" s="59"/>
      <c r="D364" s="27" t="s">
        <v>5</v>
      </c>
      <c r="E364" s="33"/>
      <c r="F364" s="34" t="s">
        <v>6</v>
      </c>
      <c r="G364" s="8">
        <f>G365</f>
        <v>20</v>
      </c>
      <c r="H364" s="8">
        <f t="shared" ref="H364:AG367" si="178">H365</f>
        <v>0</v>
      </c>
      <c r="I364" s="8">
        <f t="shared" si="178"/>
        <v>0</v>
      </c>
      <c r="J364" s="8">
        <f t="shared" si="178"/>
        <v>0</v>
      </c>
      <c r="K364" s="8">
        <f t="shared" si="178"/>
        <v>0</v>
      </c>
      <c r="L364" s="8">
        <f t="shared" si="178"/>
        <v>0</v>
      </c>
      <c r="M364" s="8">
        <f t="shared" si="178"/>
        <v>0</v>
      </c>
      <c r="N364" s="8">
        <f t="shared" si="178"/>
        <v>0</v>
      </c>
      <c r="O364" s="8">
        <f t="shared" si="178"/>
        <v>0</v>
      </c>
      <c r="P364" s="8">
        <f t="shared" si="178"/>
        <v>0</v>
      </c>
      <c r="Q364" s="8">
        <f t="shared" si="178"/>
        <v>0</v>
      </c>
      <c r="R364" s="8">
        <f t="shared" si="178"/>
        <v>0</v>
      </c>
      <c r="S364" s="8">
        <f t="shared" si="178"/>
        <v>0</v>
      </c>
      <c r="T364" s="8">
        <f t="shared" si="178"/>
        <v>0</v>
      </c>
      <c r="U364" s="8">
        <f t="shared" si="178"/>
        <v>0</v>
      </c>
      <c r="V364" s="8">
        <f t="shared" si="178"/>
        <v>0</v>
      </c>
      <c r="W364" s="8">
        <f t="shared" si="178"/>
        <v>0</v>
      </c>
      <c r="X364" s="8">
        <f t="shared" si="178"/>
        <v>0</v>
      </c>
      <c r="Y364" s="8">
        <f t="shared" si="178"/>
        <v>0</v>
      </c>
      <c r="Z364" s="8">
        <f t="shared" si="178"/>
        <v>0</v>
      </c>
      <c r="AA364" s="8">
        <f t="shared" si="178"/>
        <v>0</v>
      </c>
      <c r="AB364" s="8">
        <f t="shared" si="178"/>
        <v>0</v>
      </c>
      <c r="AC364" s="8">
        <f t="shared" si="178"/>
        <v>0</v>
      </c>
      <c r="AD364" s="8">
        <f t="shared" si="178"/>
        <v>0</v>
      </c>
      <c r="AE364" s="8">
        <f t="shared" si="178"/>
        <v>0</v>
      </c>
      <c r="AF364" s="8">
        <f t="shared" si="178"/>
        <v>0</v>
      </c>
      <c r="AG364" s="8">
        <f t="shared" si="178"/>
        <v>0</v>
      </c>
      <c r="AH364" s="8">
        <f>AH365</f>
        <v>47</v>
      </c>
      <c r="AI364" s="128">
        <f t="shared" si="167"/>
        <v>0</v>
      </c>
    </row>
    <row r="365" spans="2:35" ht="15.75" customHeight="1" x14ac:dyDescent="0.25">
      <c r="B365" s="94"/>
      <c r="C365" s="59"/>
      <c r="D365" s="27" t="s">
        <v>64</v>
      </c>
      <c r="E365" s="43"/>
      <c r="F365" s="43" t="s">
        <v>65</v>
      </c>
      <c r="G365" s="8">
        <f>G366</f>
        <v>20</v>
      </c>
      <c r="H365" s="8">
        <f t="shared" si="178"/>
        <v>0</v>
      </c>
      <c r="I365" s="8">
        <f t="shared" si="178"/>
        <v>0</v>
      </c>
      <c r="J365" s="8">
        <f t="shared" si="178"/>
        <v>0</v>
      </c>
      <c r="K365" s="8">
        <f t="shared" si="178"/>
        <v>0</v>
      </c>
      <c r="L365" s="8">
        <f t="shared" si="178"/>
        <v>0</v>
      </c>
      <c r="M365" s="8">
        <f t="shared" si="178"/>
        <v>0</v>
      </c>
      <c r="N365" s="8">
        <f t="shared" si="178"/>
        <v>0</v>
      </c>
      <c r="O365" s="8">
        <f t="shared" si="178"/>
        <v>0</v>
      </c>
      <c r="P365" s="8">
        <f t="shared" si="178"/>
        <v>0</v>
      </c>
      <c r="Q365" s="8">
        <f t="shared" si="178"/>
        <v>0</v>
      </c>
      <c r="R365" s="8">
        <f t="shared" si="178"/>
        <v>0</v>
      </c>
      <c r="S365" s="8">
        <f t="shared" si="178"/>
        <v>0</v>
      </c>
      <c r="T365" s="8">
        <f t="shared" si="178"/>
        <v>0</v>
      </c>
      <c r="U365" s="8">
        <f t="shared" si="178"/>
        <v>0</v>
      </c>
      <c r="V365" s="8">
        <f t="shared" si="178"/>
        <v>0</v>
      </c>
      <c r="W365" s="8">
        <f t="shared" si="178"/>
        <v>0</v>
      </c>
      <c r="X365" s="8">
        <f t="shared" si="178"/>
        <v>0</v>
      </c>
      <c r="Y365" s="8">
        <f t="shared" si="178"/>
        <v>0</v>
      </c>
      <c r="Z365" s="8">
        <f t="shared" si="178"/>
        <v>0</v>
      </c>
      <c r="AA365" s="8">
        <f t="shared" si="178"/>
        <v>0</v>
      </c>
      <c r="AB365" s="8">
        <f t="shared" si="178"/>
        <v>0</v>
      </c>
      <c r="AC365" s="8">
        <f t="shared" si="178"/>
        <v>0</v>
      </c>
      <c r="AD365" s="8">
        <f t="shared" si="178"/>
        <v>0</v>
      </c>
      <c r="AE365" s="8">
        <f t="shared" si="178"/>
        <v>0</v>
      </c>
      <c r="AF365" s="8">
        <f t="shared" si="178"/>
        <v>0</v>
      </c>
      <c r="AG365" s="8">
        <f t="shared" si="178"/>
        <v>0</v>
      </c>
      <c r="AH365" s="8">
        <f>AH366</f>
        <v>47</v>
      </c>
      <c r="AI365" s="128">
        <f t="shared" si="167"/>
        <v>0</v>
      </c>
    </row>
    <row r="366" spans="2:35" ht="33" customHeight="1" x14ac:dyDescent="0.25">
      <c r="B366" s="94"/>
      <c r="C366" s="59"/>
      <c r="D366" s="27" t="s">
        <v>66</v>
      </c>
      <c r="E366" s="28"/>
      <c r="F366" s="28" t="s">
        <v>67</v>
      </c>
      <c r="G366" s="8">
        <f>G367</f>
        <v>20</v>
      </c>
      <c r="H366" s="8">
        <f t="shared" si="178"/>
        <v>0</v>
      </c>
      <c r="I366" s="8">
        <f t="shared" si="178"/>
        <v>0</v>
      </c>
      <c r="J366" s="8">
        <f t="shared" si="178"/>
        <v>0</v>
      </c>
      <c r="K366" s="8">
        <f t="shared" si="178"/>
        <v>0</v>
      </c>
      <c r="L366" s="8">
        <f t="shared" si="178"/>
        <v>0</v>
      </c>
      <c r="M366" s="8">
        <f t="shared" si="178"/>
        <v>0</v>
      </c>
      <c r="N366" s="8">
        <f t="shared" si="178"/>
        <v>0</v>
      </c>
      <c r="O366" s="8">
        <f t="shared" si="178"/>
        <v>0</v>
      </c>
      <c r="P366" s="8">
        <f t="shared" si="178"/>
        <v>0</v>
      </c>
      <c r="Q366" s="8">
        <f t="shared" si="178"/>
        <v>0</v>
      </c>
      <c r="R366" s="8">
        <f t="shared" si="178"/>
        <v>0</v>
      </c>
      <c r="S366" s="8">
        <f t="shared" si="178"/>
        <v>0</v>
      </c>
      <c r="T366" s="8">
        <f t="shared" si="178"/>
        <v>0</v>
      </c>
      <c r="U366" s="8">
        <f t="shared" si="178"/>
        <v>0</v>
      </c>
      <c r="V366" s="8">
        <f t="shared" si="178"/>
        <v>0</v>
      </c>
      <c r="W366" s="8">
        <f t="shared" si="178"/>
        <v>0</v>
      </c>
      <c r="X366" s="8">
        <f t="shared" si="178"/>
        <v>0</v>
      </c>
      <c r="Y366" s="8">
        <f t="shared" si="178"/>
        <v>0</v>
      </c>
      <c r="Z366" s="8">
        <f t="shared" si="178"/>
        <v>0</v>
      </c>
      <c r="AA366" s="8">
        <f t="shared" si="178"/>
        <v>0</v>
      </c>
      <c r="AB366" s="8">
        <f t="shared" si="178"/>
        <v>0</v>
      </c>
      <c r="AC366" s="8">
        <f t="shared" si="178"/>
        <v>0</v>
      </c>
      <c r="AD366" s="8">
        <f t="shared" si="178"/>
        <v>0</v>
      </c>
      <c r="AE366" s="8">
        <f t="shared" si="178"/>
        <v>0</v>
      </c>
      <c r="AF366" s="8">
        <f t="shared" si="178"/>
        <v>0</v>
      </c>
      <c r="AG366" s="8">
        <f t="shared" si="178"/>
        <v>0</v>
      </c>
      <c r="AH366" s="8">
        <f>AH367</f>
        <v>47</v>
      </c>
      <c r="AI366" s="128">
        <f t="shared" si="167"/>
        <v>0</v>
      </c>
    </row>
    <row r="367" spans="2:35" ht="51.75" customHeight="1" x14ac:dyDescent="0.25">
      <c r="B367" s="94"/>
      <c r="C367" s="59"/>
      <c r="D367" s="27" t="s">
        <v>68</v>
      </c>
      <c r="E367" s="36"/>
      <c r="F367" s="36" t="s">
        <v>69</v>
      </c>
      <c r="G367" s="8">
        <f>G368</f>
        <v>20</v>
      </c>
      <c r="H367" s="8">
        <f t="shared" si="178"/>
        <v>0</v>
      </c>
      <c r="I367" s="8">
        <f t="shared" si="178"/>
        <v>0</v>
      </c>
      <c r="J367" s="8">
        <f t="shared" si="178"/>
        <v>0</v>
      </c>
      <c r="K367" s="8">
        <f t="shared" si="178"/>
        <v>0</v>
      </c>
      <c r="L367" s="8">
        <f t="shared" si="178"/>
        <v>0</v>
      </c>
      <c r="M367" s="8">
        <f t="shared" si="178"/>
        <v>0</v>
      </c>
      <c r="N367" s="8">
        <f t="shared" si="178"/>
        <v>0</v>
      </c>
      <c r="O367" s="8">
        <f t="shared" si="178"/>
        <v>0</v>
      </c>
      <c r="P367" s="8">
        <f t="shared" si="178"/>
        <v>0</v>
      </c>
      <c r="Q367" s="8">
        <f t="shared" si="178"/>
        <v>0</v>
      </c>
      <c r="R367" s="8">
        <f t="shared" si="178"/>
        <v>0</v>
      </c>
      <c r="S367" s="8">
        <f t="shared" si="178"/>
        <v>0</v>
      </c>
      <c r="T367" s="8">
        <f t="shared" si="178"/>
        <v>0</v>
      </c>
      <c r="U367" s="8">
        <f t="shared" si="178"/>
        <v>0</v>
      </c>
      <c r="V367" s="8">
        <f t="shared" si="178"/>
        <v>0</v>
      </c>
      <c r="W367" s="8">
        <f t="shared" si="178"/>
        <v>0</v>
      </c>
      <c r="X367" s="8">
        <f t="shared" si="178"/>
        <v>0</v>
      </c>
      <c r="Y367" s="8">
        <f t="shared" si="178"/>
        <v>0</v>
      </c>
      <c r="Z367" s="8">
        <f t="shared" si="178"/>
        <v>0</v>
      </c>
      <c r="AA367" s="8">
        <f t="shared" si="178"/>
        <v>0</v>
      </c>
      <c r="AB367" s="8">
        <f t="shared" si="178"/>
        <v>0</v>
      </c>
      <c r="AC367" s="8">
        <f t="shared" si="178"/>
        <v>0</v>
      </c>
      <c r="AD367" s="8">
        <f t="shared" si="178"/>
        <v>0</v>
      </c>
      <c r="AE367" s="8">
        <f t="shared" si="178"/>
        <v>0</v>
      </c>
      <c r="AF367" s="8">
        <f t="shared" si="178"/>
        <v>0</v>
      </c>
      <c r="AG367" s="8">
        <f t="shared" si="178"/>
        <v>0</v>
      </c>
      <c r="AH367" s="8">
        <f>AH368</f>
        <v>47</v>
      </c>
      <c r="AI367" s="128">
        <f t="shared" si="167"/>
        <v>0</v>
      </c>
    </row>
    <row r="368" spans="2:35" ht="40.5" customHeight="1" x14ac:dyDescent="0.25">
      <c r="B368" s="94"/>
      <c r="C368" s="59"/>
      <c r="D368" s="27"/>
      <c r="E368" s="37" t="s">
        <v>62</v>
      </c>
      <c r="F368" s="42" t="s">
        <v>63</v>
      </c>
      <c r="G368" s="8">
        <v>20</v>
      </c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>
        <v>0</v>
      </c>
      <c r="AH368" s="8">
        <v>47</v>
      </c>
      <c r="AI368" s="128">
        <f t="shared" si="167"/>
        <v>0</v>
      </c>
    </row>
    <row r="369" spans="2:35" ht="47.45" customHeight="1" x14ac:dyDescent="0.25">
      <c r="B369" s="94"/>
      <c r="C369" s="59"/>
      <c r="D369" s="27" t="s">
        <v>308</v>
      </c>
      <c r="E369" s="46"/>
      <c r="F369" s="46" t="s">
        <v>309</v>
      </c>
      <c r="G369" s="8">
        <f>G370+G388</f>
        <v>1300.49</v>
      </c>
      <c r="H369" s="8">
        <f t="shared" ref="H369:AG369" si="179">H370+H388</f>
        <v>0</v>
      </c>
      <c r="I369" s="8">
        <f t="shared" si="179"/>
        <v>0</v>
      </c>
      <c r="J369" s="8">
        <f t="shared" si="179"/>
        <v>0</v>
      </c>
      <c r="K369" s="8">
        <f t="shared" si="179"/>
        <v>0</v>
      </c>
      <c r="L369" s="8">
        <f t="shared" si="179"/>
        <v>0</v>
      </c>
      <c r="M369" s="8">
        <f t="shared" si="179"/>
        <v>0</v>
      </c>
      <c r="N369" s="8">
        <f t="shared" si="179"/>
        <v>0</v>
      </c>
      <c r="O369" s="8">
        <f t="shared" si="179"/>
        <v>0</v>
      </c>
      <c r="P369" s="8">
        <f t="shared" si="179"/>
        <v>0</v>
      </c>
      <c r="Q369" s="8">
        <f t="shared" si="179"/>
        <v>0</v>
      </c>
      <c r="R369" s="8">
        <f t="shared" si="179"/>
        <v>0</v>
      </c>
      <c r="S369" s="8">
        <f t="shared" si="179"/>
        <v>0</v>
      </c>
      <c r="T369" s="8">
        <f t="shared" si="179"/>
        <v>0</v>
      </c>
      <c r="U369" s="8">
        <f t="shared" si="179"/>
        <v>0</v>
      </c>
      <c r="V369" s="8">
        <f t="shared" si="179"/>
        <v>0</v>
      </c>
      <c r="W369" s="8">
        <f t="shared" si="179"/>
        <v>0</v>
      </c>
      <c r="X369" s="8">
        <f t="shared" si="179"/>
        <v>0</v>
      </c>
      <c r="Y369" s="8">
        <f t="shared" si="179"/>
        <v>0</v>
      </c>
      <c r="Z369" s="8">
        <f t="shared" si="179"/>
        <v>0</v>
      </c>
      <c r="AA369" s="8">
        <f t="shared" si="179"/>
        <v>0</v>
      </c>
      <c r="AB369" s="8">
        <f t="shared" si="179"/>
        <v>0</v>
      </c>
      <c r="AC369" s="8">
        <f t="shared" si="179"/>
        <v>0</v>
      </c>
      <c r="AD369" s="8">
        <f t="shared" si="179"/>
        <v>0</v>
      </c>
      <c r="AE369" s="8">
        <f t="shared" si="179"/>
        <v>0</v>
      </c>
      <c r="AF369" s="8">
        <f t="shared" si="179"/>
        <v>0</v>
      </c>
      <c r="AG369" s="8">
        <f t="shared" si="179"/>
        <v>835.59000000000015</v>
      </c>
      <c r="AH369" s="8">
        <f>AH370+AH388</f>
        <v>1597.48812</v>
      </c>
      <c r="AI369" s="128">
        <f t="shared" si="167"/>
        <v>0.64251935808810534</v>
      </c>
    </row>
    <row r="370" spans="2:35" ht="48" customHeight="1" x14ac:dyDescent="0.25">
      <c r="B370" s="94"/>
      <c r="C370" s="59"/>
      <c r="D370" s="27" t="s">
        <v>310</v>
      </c>
      <c r="E370" s="28"/>
      <c r="F370" s="28" t="s">
        <v>311</v>
      </c>
      <c r="G370" s="8">
        <f>G371+G376+G383</f>
        <v>938.26</v>
      </c>
      <c r="H370" s="8">
        <f t="shared" ref="H370:AG370" si="180">H371+H376+H383</f>
        <v>0</v>
      </c>
      <c r="I370" s="8">
        <f t="shared" si="180"/>
        <v>0</v>
      </c>
      <c r="J370" s="8">
        <f t="shared" si="180"/>
        <v>0</v>
      </c>
      <c r="K370" s="8">
        <f t="shared" si="180"/>
        <v>0</v>
      </c>
      <c r="L370" s="8">
        <f t="shared" si="180"/>
        <v>0</v>
      </c>
      <c r="M370" s="8">
        <f t="shared" si="180"/>
        <v>0</v>
      </c>
      <c r="N370" s="8">
        <f t="shared" si="180"/>
        <v>0</v>
      </c>
      <c r="O370" s="8">
        <f t="shared" si="180"/>
        <v>0</v>
      </c>
      <c r="P370" s="8">
        <f t="shared" si="180"/>
        <v>0</v>
      </c>
      <c r="Q370" s="8">
        <f t="shared" si="180"/>
        <v>0</v>
      </c>
      <c r="R370" s="8">
        <f t="shared" si="180"/>
        <v>0</v>
      </c>
      <c r="S370" s="8">
        <f t="shared" si="180"/>
        <v>0</v>
      </c>
      <c r="T370" s="8">
        <f t="shared" si="180"/>
        <v>0</v>
      </c>
      <c r="U370" s="8">
        <f t="shared" si="180"/>
        <v>0</v>
      </c>
      <c r="V370" s="8">
        <f t="shared" si="180"/>
        <v>0</v>
      </c>
      <c r="W370" s="8">
        <f t="shared" si="180"/>
        <v>0</v>
      </c>
      <c r="X370" s="8">
        <f t="shared" si="180"/>
        <v>0</v>
      </c>
      <c r="Y370" s="8">
        <f t="shared" si="180"/>
        <v>0</v>
      </c>
      <c r="Z370" s="8">
        <f t="shared" si="180"/>
        <v>0</v>
      </c>
      <c r="AA370" s="8">
        <f t="shared" si="180"/>
        <v>0</v>
      </c>
      <c r="AB370" s="8">
        <f t="shared" si="180"/>
        <v>0</v>
      </c>
      <c r="AC370" s="8">
        <f t="shared" si="180"/>
        <v>0</v>
      </c>
      <c r="AD370" s="8">
        <f t="shared" si="180"/>
        <v>0</v>
      </c>
      <c r="AE370" s="8">
        <f t="shared" si="180"/>
        <v>0</v>
      </c>
      <c r="AF370" s="8">
        <f t="shared" si="180"/>
        <v>0</v>
      </c>
      <c r="AG370" s="8">
        <f t="shared" si="180"/>
        <v>669.91000000000008</v>
      </c>
      <c r="AH370" s="8">
        <f>AH371+AH376+AH383</f>
        <v>1127.2541200000001</v>
      </c>
      <c r="AI370" s="128">
        <f t="shared" si="167"/>
        <v>0.71399185726770842</v>
      </c>
    </row>
    <row r="371" spans="2:35" ht="31.9" customHeight="1" x14ac:dyDescent="0.25">
      <c r="B371" s="94"/>
      <c r="C371" s="59"/>
      <c r="D371" s="27" t="s">
        <v>312</v>
      </c>
      <c r="E371" s="43"/>
      <c r="F371" s="43" t="s">
        <v>313</v>
      </c>
      <c r="G371" s="8">
        <f>G372+G374</f>
        <v>72.55</v>
      </c>
      <c r="H371" s="8">
        <f t="shared" ref="H371:AG371" si="181">H372+H374</f>
        <v>0</v>
      </c>
      <c r="I371" s="8">
        <f t="shared" si="181"/>
        <v>0</v>
      </c>
      <c r="J371" s="8">
        <f t="shared" si="181"/>
        <v>0</v>
      </c>
      <c r="K371" s="8">
        <f t="shared" si="181"/>
        <v>0</v>
      </c>
      <c r="L371" s="8">
        <f t="shared" si="181"/>
        <v>0</v>
      </c>
      <c r="M371" s="8">
        <f t="shared" si="181"/>
        <v>0</v>
      </c>
      <c r="N371" s="8">
        <f t="shared" si="181"/>
        <v>0</v>
      </c>
      <c r="O371" s="8">
        <f t="shared" si="181"/>
        <v>0</v>
      </c>
      <c r="P371" s="8">
        <f t="shared" si="181"/>
        <v>0</v>
      </c>
      <c r="Q371" s="8">
        <f t="shared" si="181"/>
        <v>0</v>
      </c>
      <c r="R371" s="8">
        <f t="shared" si="181"/>
        <v>0</v>
      </c>
      <c r="S371" s="8">
        <f t="shared" si="181"/>
        <v>0</v>
      </c>
      <c r="T371" s="8">
        <f t="shared" si="181"/>
        <v>0</v>
      </c>
      <c r="U371" s="8">
        <f t="shared" si="181"/>
        <v>0</v>
      </c>
      <c r="V371" s="8">
        <f t="shared" si="181"/>
        <v>0</v>
      </c>
      <c r="W371" s="8">
        <f t="shared" si="181"/>
        <v>0</v>
      </c>
      <c r="X371" s="8">
        <f t="shared" si="181"/>
        <v>0</v>
      </c>
      <c r="Y371" s="8">
        <f t="shared" si="181"/>
        <v>0</v>
      </c>
      <c r="Z371" s="8">
        <f t="shared" si="181"/>
        <v>0</v>
      </c>
      <c r="AA371" s="8">
        <f t="shared" si="181"/>
        <v>0</v>
      </c>
      <c r="AB371" s="8">
        <f t="shared" si="181"/>
        <v>0</v>
      </c>
      <c r="AC371" s="8">
        <f t="shared" si="181"/>
        <v>0</v>
      </c>
      <c r="AD371" s="8">
        <f t="shared" si="181"/>
        <v>0</v>
      </c>
      <c r="AE371" s="8">
        <f t="shared" si="181"/>
        <v>0</v>
      </c>
      <c r="AF371" s="8">
        <f t="shared" si="181"/>
        <v>0</v>
      </c>
      <c r="AG371" s="8">
        <f t="shared" si="181"/>
        <v>72.5</v>
      </c>
      <c r="AH371" s="8">
        <f>AH372+AH374</f>
        <v>126.55011999999999</v>
      </c>
      <c r="AI371" s="128">
        <f t="shared" si="167"/>
        <v>0.99931082012405237</v>
      </c>
    </row>
    <row r="372" spans="2:35" ht="31.9" customHeight="1" x14ac:dyDescent="0.25">
      <c r="B372" s="94"/>
      <c r="C372" s="59"/>
      <c r="D372" s="27" t="s">
        <v>314</v>
      </c>
      <c r="E372" s="43"/>
      <c r="F372" s="43" t="s">
        <v>315</v>
      </c>
      <c r="G372" s="8">
        <f>G373</f>
        <v>67.45</v>
      </c>
      <c r="H372" s="8">
        <f t="shared" ref="H372:AG372" si="182">H373</f>
        <v>0</v>
      </c>
      <c r="I372" s="8">
        <f t="shared" si="182"/>
        <v>0</v>
      </c>
      <c r="J372" s="8">
        <f t="shared" si="182"/>
        <v>0</v>
      </c>
      <c r="K372" s="8">
        <f t="shared" si="182"/>
        <v>0</v>
      </c>
      <c r="L372" s="8">
        <f t="shared" si="182"/>
        <v>0</v>
      </c>
      <c r="M372" s="8">
        <f t="shared" si="182"/>
        <v>0</v>
      </c>
      <c r="N372" s="8">
        <f t="shared" si="182"/>
        <v>0</v>
      </c>
      <c r="O372" s="8">
        <f t="shared" si="182"/>
        <v>0</v>
      </c>
      <c r="P372" s="8">
        <f t="shared" si="182"/>
        <v>0</v>
      </c>
      <c r="Q372" s="8">
        <f t="shared" si="182"/>
        <v>0</v>
      </c>
      <c r="R372" s="8">
        <f t="shared" si="182"/>
        <v>0</v>
      </c>
      <c r="S372" s="8">
        <f t="shared" si="182"/>
        <v>0</v>
      </c>
      <c r="T372" s="8">
        <f t="shared" si="182"/>
        <v>0</v>
      </c>
      <c r="U372" s="8">
        <f t="shared" si="182"/>
        <v>0</v>
      </c>
      <c r="V372" s="8">
        <f t="shared" si="182"/>
        <v>0</v>
      </c>
      <c r="W372" s="8">
        <f t="shared" si="182"/>
        <v>0</v>
      </c>
      <c r="X372" s="8">
        <f t="shared" si="182"/>
        <v>0</v>
      </c>
      <c r="Y372" s="8">
        <f t="shared" si="182"/>
        <v>0</v>
      </c>
      <c r="Z372" s="8">
        <f t="shared" si="182"/>
        <v>0</v>
      </c>
      <c r="AA372" s="8">
        <f t="shared" si="182"/>
        <v>0</v>
      </c>
      <c r="AB372" s="8">
        <f t="shared" si="182"/>
        <v>0</v>
      </c>
      <c r="AC372" s="8">
        <f t="shared" si="182"/>
        <v>0</v>
      </c>
      <c r="AD372" s="8">
        <f t="shared" si="182"/>
        <v>0</v>
      </c>
      <c r="AE372" s="8">
        <f t="shared" si="182"/>
        <v>0</v>
      </c>
      <c r="AF372" s="8">
        <f t="shared" si="182"/>
        <v>0</v>
      </c>
      <c r="AG372" s="8">
        <f t="shared" si="182"/>
        <v>67.400000000000006</v>
      </c>
      <c r="AH372" s="8">
        <f>AH373</f>
        <v>94.450119999999998</v>
      </c>
      <c r="AI372" s="128">
        <f t="shared" si="167"/>
        <v>0.99925871015567092</v>
      </c>
    </row>
    <row r="373" spans="2:35" ht="31.9" customHeight="1" x14ac:dyDescent="0.25">
      <c r="B373" s="94"/>
      <c r="C373" s="59"/>
      <c r="D373" s="27"/>
      <c r="E373" s="44" t="s">
        <v>70</v>
      </c>
      <c r="F373" s="42" t="s">
        <v>71</v>
      </c>
      <c r="G373" s="8">
        <v>67.45</v>
      </c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>
        <v>67.400000000000006</v>
      </c>
      <c r="AH373" s="8">
        <v>94.450119999999998</v>
      </c>
      <c r="AI373" s="128">
        <f t="shared" si="167"/>
        <v>0.99925871015567092</v>
      </c>
    </row>
    <row r="374" spans="2:35" ht="22.5" customHeight="1" x14ac:dyDescent="0.25">
      <c r="B374" s="94"/>
      <c r="C374" s="59"/>
      <c r="D374" s="27" t="s">
        <v>316</v>
      </c>
      <c r="E374" s="43"/>
      <c r="F374" s="43" t="s">
        <v>317</v>
      </c>
      <c r="G374" s="8">
        <f>G375</f>
        <v>5.0999999999999996</v>
      </c>
      <c r="H374" s="8">
        <f t="shared" ref="H374:AG374" si="183">H375</f>
        <v>0</v>
      </c>
      <c r="I374" s="8">
        <f t="shared" si="183"/>
        <v>0</v>
      </c>
      <c r="J374" s="8">
        <f t="shared" si="183"/>
        <v>0</v>
      </c>
      <c r="K374" s="8">
        <f t="shared" si="183"/>
        <v>0</v>
      </c>
      <c r="L374" s="8">
        <f t="shared" si="183"/>
        <v>0</v>
      </c>
      <c r="M374" s="8">
        <f t="shared" si="183"/>
        <v>0</v>
      </c>
      <c r="N374" s="8">
        <f t="shared" si="183"/>
        <v>0</v>
      </c>
      <c r="O374" s="8">
        <f t="shared" si="183"/>
        <v>0</v>
      </c>
      <c r="P374" s="8">
        <f t="shared" si="183"/>
        <v>0</v>
      </c>
      <c r="Q374" s="8">
        <f t="shared" si="183"/>
        <v>0</v>
      </c>
      <c r="R374" s="8">
        <f t="shared" si="183"/>
        <v>0</v>
      </c>
      <c r="S374" s="8">
        <f t="shared" si="183"/>
        <v>0</v>
      </c>
      <c r="T374" s="8">
        <f t="shared" si="183"/>
        <v>0</v>
      </c>
      <c r="U374" s="8">
        <f t="shared" si="183"/>
        <v>0</v>
      </c>
      <c r="V374" s="8">
        <f t="shared" si="183"/>
        <v>0</v>
      </c>
      <c r="W374" s="8">
        <f t="shared" si="183"/>
        <v>0</v>
      </c>
      <c r="X374" s="8">
        <f t="shared" si="183"/>
        <v>0</v>
      </c>
      <c r="Y374" s="8">
        <f t="shared" si="183"/>
        <v>0</v>
      </c>
      <c r="Z374" s="8">
        <f t="shared" si="183"/>
        <v>0</v>
      </c>
      <c r="AA374" s="8">
        <f t="shared" si="183"/>
        <v>0</v>
      </c>
      <c r="AB374" s="8">
        <f t="shared" si="183"/>
        <v>0</v>
      </c>
      <c r="AC374" s="8">
        <f t="shared" si="183"/>
        <v>0</v>
      </c>
      <c r="AD374" s="8">
        <f t="shared" si="183"/>
        <v>0</v>
      </c>
      <c r="AE374" s="8">
        <f t="shared" si="183"/>
        <v>0</v>
      </c>
      <c r="AF374" s="8">
        <f t="shared" si="183"/>
        <v>0</v>
      </c>
      <c r="AG374" s="8">
        <f t="shared" si="183"/>
        <v>5.0999999999999996</v>
      </c>
      <c r="AH374" s="8">
        <f>AH375</f>
        <v>32.1</v>
      </c>
      <c r="AI374" s="128">
        <f t="shared" si="167"/>
        <v>1</v>
      </c>
    </row>
    <row r="375" spans="2:35" ht="31.9" customHeight="1" x14ac:dyDescent="0.25">
      <c r="B375" s="94"/>
      <c r="C375" s="59"/>
      <c r="D375" s="27"/>
      <c r="E375" s="44" t="s">
        <v>70</v>
      </c>
      <c r="F375" s="42" t="s">
        <v>71</v>
      </c>
      <c r="G375" s="8">
        <v>5.0999999999999996</v>
      </c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>
        <v>5.0999999999999996</v>
      </c>
      <c r="AH375" s="8">
        <v>32.1</v>
      </c>
      <c r="AI375" s="128">
        <f t="shared" si="167"/>
        <v>1</v>
      </c>
    </row>
    <row r="376" spans="2:35" ht="37.5" customHeight="1" x14ac:dyDescent="0.25">
      <c r="B376" s="94"/>
      <c r="C376" s="59"/>
      <c r="D376" s="27" t="s">
        <v>318</v>
      </c>
      <c r="E376" s="43"/>
      <c r="F376" s="43" t="s">
        <v>319</v>
      </c>
      <c r="G376" s="8">
        <f>G377+G379+G381</f>
        <v>278.20999999999998</v>
      </c>
      <c r="H376" s="8">
        <f t="shared" ref="H376:AG376" si="184">H377+H379+H381</f>
        <v>0</v>
      </c>
      <c r="I376" s="8">
        <f t="shared" si="184"/>
        <v>0</v>
      </c>
      <c r="J376" s="8">
        <f t="shared" si="184"/>
        <v>0</v>
      </c>
      <c r="K376" s="8">
        <f t="shared" si="184"/>
        <v>0</v>
      </c>
      <c r="L376" s="8">
        <f t="shared" si="184"/>
        <v>0</v>
      </c>
      <c r="M376" s="8">
        <f t="shared" si="184"/>
        <v>0</v>
      </c>
      <c r="N376" s="8">
        <f t="shared" si="184"/>
        <v>0</v>
      </c>
      <c r="O376" s="8">
        <f t="shared" si="184"/>
        <v>0</v>
      </c>
      <c r="P376" s="8">
        <f t="shared" si="184"/>
        <v>0</v>
      </c>
      <c r="Q376" s="8">
        <f t="shared" si="184"/>
        <v>0</v>
      </c>
      <c r="R376" s="8">
        <f t="shared" si="184"/>
        <v>0</v>
      </c>
      <c r="S376" s="8">
        <f t="shared" si="184"/>
        <v>0</v>
      </c>
      <c r="T376" s="8">
        <f t="shared" si="184"/>
        <v>0</v>
      </c>
      <c r="U376" s="8">
        <f t="shared" si="184"/>
        <v>0</v>
      </c>
      <c r="V376" s="8">
        <f t="shared" si="184"/>
        <v>0</v>
      </c>
      <c r="W376" s="8">
        <f t="shared" si="184"/>
        <v>0</v>
      </c>
      <c r="X376" s="8">
        <f t="shared" si="184"/>
        <v>0</v>
      </c>
      <c r="Y376" s="8">
        <f t="shared" si="184"/>
        <v>0</v>
      </c>
      <c r="Z376" s="8">
        <f t="shared" si="184"/>
        <v>0</v>
      </c>
      <c r="AA376" s="8">
        <f t="shared" si="184"/>
        <v>0</v>
      </c>
      <c r="AB376" s="8">
        <f t="shared" si="184"/>
        <v>0</v>
      </c>
      <c r="AC376" s="8">
        <f t="shared" si="184"/>
        <v>0</v>
      </c>
      <c r="AD376" s="8">
        <f t="shared" si="184"/>
        <v>0</v>
      </c>
      <c r="AE376" s="8">
        <f t="shared" si="184"/>
        <v>0</v>
      </c>
      <c r="AF376" s="8">
        <f t="shared" si="184"/>
        <v>0</v>
      </c>
      <c r="AG376" s="8">
        <f t="shared" si="184"/>
        <v>184.41000000000003</v>
      </c>
      <c r="AH376" s="8">
        <f>AH377+AH379+AH381</f>
        <v>359.20400000000001</v>
      </c>
      <c r="AI376" s="128">
        <f t="shared" si="167"/>
        <v>0.66284461378095694</v>
      </c>
    </row>
    <row r="377" spans="2:35" ht="39" customHeight="1" x14ac:dyDescent="0.25">
      <c r="B377" s="94"/>
      <c r="C377" s="59"/>
      <c r="D377" s="27" t="s">
        <v>320</v>
      </c>
      <c r="E377" s="43"/>
      <c r="F377" s="43" t="s">
        <v>321</v>
      </c>
      <c r="G377" s="8">
        <f>G378</f>
        <v>85</v>
      </c>
      <c r="H377" s="8">
        <f t="shared" ref="H377:AG377" si="185">H378</f>
        <v>0</v>
      </c>
      <c r="I377" s="8">
        <f t="shared" si="185"/>
        <v>0</v>
      </c>
      <c r="J377" s="8">
        <f t="shared" si="185"/>
        <v>0</v>
      </c>
      <c r="K377" s="8">
        <f t="shared" si="185"/>
        <v>0</v>
      </c>
      <c r="L377" s="8">
        <f t="shared" si="185"/>
        <v>0</v>
      </c>
      <c r="M377" s="8">
        <f t="shared" si="185"/>
        <v>0</v>
      </c>
      <c r="N377" s="8">
        <f t="shared" si="185"/>
        <v>0</v>
      </c>
      <c r="O377" s="8">
        <f t="shared" si="185"/>
        <v>0</v>
      </c>
      <c r="P377" s="8">
        <f t="shared" si="185"/>
        <v>0</v>
      </c>
      <c r="Q377" s="8">
        <f t="shared" si="185"/>
        <v>0</v>
      </c>
      <c r="R377" s="8">
        <f t="shared" si="185"/>
        <v>0</v>
      </c>
      <c r="S377" s="8">
        <f t="shared" si="185"/>
        <v>0</v>
      </c>
      <c r="T377" s="8">
        <f t="shared" si="185"/>
        <v>0</v>
      </c>
      <c r="U377" s="8">
        <f t="shared" si="185"/>
        <v>0</v>
      </c>
      <c r="V377" s="8">
        <f t="shared" si="185"/>
        <v>0</v>
      </c>
      <c r="W377" s="8">
        <f t="shared" si="185"/>
        <v>0</v>
      </c>
      <c r="X377" s="8">
        <f t="shared" si="185"/>
        <v>0</v>
      </c>
      <c r="Y377" s="8">
        <f t="shared" si="185"/>
        <v>0</v>
      </c>
      <c r="Z377" s="8">
        <f t="shared" si="185"/>
        <v>0</v>
      </c>
      <c r="AA377" s="8">
        <f t="shared" si="185"/>
        <v>0</v>
      </c>
      <c r="AB377" s="8">
        <f t="shared" si="185"/>
        <v>0</v>
      </c>
      <c r="AC377" s="8">
        <f t="shared" si="185"/>
        <v>0</v>
      </c>
      <c r="AD377" s="8">
        <f t="shared" si="185"/>
        <v>0</v>
      </c>
      <c r="AE377" s="8">
        <f t="shared" si="185"/>
        <v>0</v>
      </c>
      <c r="AF377" s="8">
        <f t="shared" si="185"/>
        <v>0</v>
      </c>
      <c r="AG377" s="8">
        <f t="shared" si="185"/>
        <v>41.71</v>
      </c>
      <c r="AH377" s="8">
        <f>AH378</f>
        <v>112</v>
      </c>
      <c r="AI377" s="128">
        <f t="shared" si="167"/>
        <v>0.49070588235294121</v>
      </c>
    </row>
    <row r="378" spans="2:35" ht="36.75" customHeight="1" x14ac:dyDescent="0.25">
      <c r="B378" s="94"/>
      <c r="C378" s="59"/>
      <c r="D378" s="27"/>
      <c r="E378" s="44" t="s">
        <v>70</v>
      </c>
      <c r="F378" s="42" t="s">
        <v>71</v>
      </c>
      <c r="G378" s="8">
        <v>85</v>
      </c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>
        <v>41.71</v>
      </c>
      <c r="AH378" s="8">
        <v>112</v>
      </c>
      <c r="AI378" s="128">
        <f t="shared" si="167"/>
        <v>0.49070588235294121</v>
      </c>
    </row>
    <row r="379" spans="2:35" ht="36.75" customHeight="1" x14ac:dyDescent="0.25">
      <c r="B379" s="94"/>
      <c r="C379" s="59"/>
      <c r="D379" s="27" t="s">
        <v>322</v>
      </c>
      <c r="E379" s="43"/>
      <c r="F379" s="43" t="s">
        <v>323</v>
      </c>
      <c r="G379" s="8">
        <f>G380</f>
        <v>143.51</v>
      </c>
      <c r="H379" s="8">
        <f t="shared" ref="H379:AG379" si="186">H380</f>
        <v>0</v>
      </c>
      <c r="I379" s="8">
        <f t="shared" si="186"/>
        <v>0</v>
      </c>
      <c r="J379" s="8">
        <f t="shared" si="186"/>
        <v>0</v>
      </c>
      <c r="K379" s="8">
        <f t="shared" si="186"/>
        <v>0</v>
      </c>
      <c r="L379" s="8">
        <f t="shared" si="186"/>
        <v>0</v>
      </c>
      <c r="M379" s="8">
        <f t="shared" si="186"/>
        <v>0</v>
      </c>
      <c r="N379" s="8">
        <f t="shared" si="186"/>
        <v>0</v>
      </c>
      <c r="O379" s="8">
        <f t="shared" si="186"/>
        <v>0</v>
      </c>
      <c r="P379" s="8">
        <f t="shared" si="186"/>
        <v>0</v>
      </c>
      <c r="Q379" s="8">
        <f t="shared" si="186"/>
        <v>0</v>
      </c>
      <c r="R379" s="8">
        <f t="shared" si="186"/>
        <v>0</v>
      </c>
      <c r="S379" s="8">
        <f t="shared" si="186"/>
        <v>0</v>
      </c>
      <c r="T379" s="8">
        <f t="shared" si="186"/>
        <v>0</v>
      </c>
      <c r="U379" s="8">
        <f t="shared" si="186"/>
        <v>0</v>
      </c>
      <c r="V379" s="8">
        <f t="shared" si="186"/>
        <v>0</v>
      </c>
      <c r="W379" s="8">
        <f t="shared" si="186"/>
        <v>0</v>
      </c>
      <c r="X379" s="8">
        <f t="shared" si="186"/>
        <v>0</v>
      </c>
      <c r="Y379" s="8">
        <f t="shared" si="186"/>
        <v>0</v>
      </c>
      <c r="Z379" s="8">
        <f t="shared" si="186"/>
        <v>0</v>
      </c>
      <c r="AA379" s="8">
        <f t="shared" si="186"/>
        <v>0</v>
      </c>
      <c r="AB379" s="8">
        <f t="shared" si="186"/>
        <v>0</v>
      </c>
      <c r="AC379" s="8">
        <f t="shared" si="186"/>
        <v>0</v>
      </c>
      <c r="AD379" s="8">
        <f t="shared" si="186"/>
        <v>0</v>
      </c>
      <c r="AE379" s="8">
        <f t="shared" si="186"/>
        <v>0</v>
      </c>
      <c r="AF379" s="8">
        <f t="shared" si="186"/>
        <v>0</v>
      </c>
      <c r="AG379" s="8">
        <f t="shared" si="186"/>
        <v>93</v>
      </c>
      <c r="AH379" s="8">
        <f>AH380</f>
        <v>170.50399999999999</v>
      </c>
      <c r="AI379" s="128">
        <f t="shared" si="167"/>
        <v>0.6480384642185214</v>
      </c>
    </row>
    <row r="380" spans="2:35" ht="36" customHeight="1" x14ac:dyDescent="0.25">
      <c r="B380" s="94"/>
      <c r="C380" s="59"/>
      <c r="D380" s="27"/>
      <c r="E380" s="44" t="s">
        <v>70</v>
      </c>
      <c r="F380" s="42" t="s">
        <v>71</v>
      </c>
      <c r="G380" s="8">
        <v>143.51</v>
      </c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>
        <v>93</v>
      </c>
      <c r="AH380" s="8">
        <v>170.50399999999999</v>
      </c>
      <c r="AI380" s="128">
        <f t="shared" si="167"/>
        <v>0.6480384642185214</v>
      </c>
    </row>
    <row r="381" spans="2:35" ht="63" customHeight="1" x14ac:dyDescent="0.25">
      <c r="B381" s="94"/>
      <c r="C381" s="59"/>
      <c r="D381" s="27" t="s">
        <v>324</v>
      </c>
      <c r="E381" s="44"/>
      <c r="F381" s="43" t="s">
        <v>325</v>
      </c>
      <c r="G381" s="8">
        <f>G382</f>
        <v>49.7</v>
      </c>
      <c r="H381" s="8">
        <f t="shared" ref="H381:AG381" si="187">H382</f>
        <v>0</v>
      </c>
      <c r="I381" s="8">
        <f t="shared" si="187"/>
        <v>0</v>
      </c>
      <c r="J381" s="8">
        <f t="shared" si="187"/>
        <v>0</v>
      </c>
      <c r="K381" s="8">
        <f t="shared" si="187"/>
        <v>0</v>
      </c>
      <c r="L381" s="8">
        <f t="shared" si="187"/>
        <v>0</v>
      </c>
      <c r="M381" s="8">
        <f t="shared" si="187"/>
        <v>0</v>
      </c>
      <c r="N381" s="8">
        <f t="shared" si="187"/>
        <v>0</v>
      </c>
      <c r="O381" s="8">
        <f t="shared" si="187"/>
        <v>0</v>
      </c>
      <c r="P381" s="8">
        <f t="shared" si="187"/>
        <v>0</v>
      </c>
      <c r="Q381" s="8">
        <f t="shared" si="187"/>
        <v>0</v>
      </c>
      <c r="R381" s="8">
        <f t="shared" si="187"/>
        <v>0</v>
      </c>
      <c r="S381" s="8">
        <f t="shared" si="187"/>
        <v>0</v>
      </c>
      <c r="T381" s="8">
        <f t="shared" si="187"/>
        <v>0</v>
      </c>
      <c r="U381" s="8">
        <f t="shared" si="187"/>
        <v>0</v>
      </c>
      <c r="V381" s="8">
        <f t="shared" si="187"/>
        <v>0</v>
      </c>
      <c r="W381" s="8">
        <f t="shared" si="187"/>
        <v>0</v>
      </c>
      <c r="X381" s="8">
        <f t="shared" si="187"/>
        <v>0</v>
      </c>
      <c r="Y381" s="8">
        <f t="shared" si="187"/>
        <v>0</v>
      </c>
      <c r="Z381" s="8">
        <f t="shared" si="187"/>
        <v>0</v>
      </c>
      <c r="AA381" s="8">
        <f t="shared" si="187"/>
        <v>0</v>
      </c>
      <c r="AB381" s="8">
        <f t="shared" si="187"/>
        <v>0</v>
      </c>
      <c r="AC381" s="8">
        <f t="shared" si="187"/>
        <v>0</v>
      </c>
      <c r="AD381" s="8">
        <f t="shared" si="187"/>
        <v>0</v>
      </c>
      <c r="AE381" s="8">
        <f t="shared" si="187"/>
        <v>0</v>
      </c>
      <c r="AF381" s="8">
        <f t="shared" si="187"/>
        <v>0</v>
      </c>
      <c r="AG381" s="8">
        <f t="shared" si="187"/>
        <v>49.7</v>
      </c>
      <c r="AH381" s="8">
        <f>AH382</f>
        <v>76.7</v>
      </c>
      <c r="AI381" s="128">
        <f t="shared" si="167"/>
        <v>1</v>
      </c>
    </row>
    <row r="382" spans="2:35" ht="37.5" customHeight="1" x14ac:dyDescent="0.25">
      <c r="B382" s="94"/>
      <c r="C382" s="59"/>
      <c r="D382" s="27"/>
      <c r="E382" s="44" t="s">
        <v>70</v>
      </c>
      <c r="F382" s="42" t="s">
        <v>71</v>
      </c>
      <c r="G382" s="8">
        <v>49.7</v>
      </c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>
        <v>49.7</v>
      </c>
      <c r="AH382" s="8">
        <v>76.7</v>
      </c>
      <c r="AI382" s="128">
        <f t="shared" si="167"/>
        <v>1</v>
      </c>
    </row>
    <row r="383" spans="2:35" ht="47.45" customHeight="1" x14ac:dyDescent="0.25">
      <c r="B383" s="94"/>
      <c r="C383" s="59"/>
      <c r="D383" s="27" t="s">
        <v>326</v>
      </c>
      <c r="E383" s="43"/>
      <c r="F383" s="43" t="s">
        <v>327</v>
      </c>
      <c r="G383" s="8">
        <f>G384+G386</f>
        <v>587.5</v>
      </c>
      <c r="H383" s="8">
        <f t="shared" ref="H383:AG383" si="188">H384+H386</f>
        <v>0</v>
      </c>
      <c r="I383" s="8">
        <f t="shared" si="188"/>
        <v>0</v>
      </c>
      <c r="J383" s="8">
        <f t="shared" si="188"/>
        <v>0</v>
      </c>
      <c r="K383" s="8">
        <f t="shared" si="188"/>
        <v>0</v>
      </c>
      <c r="L383" s="8">
        <f t="shared" si="188"/>
        <v>0</v>
      </c>
      <c r="M383" s="8">
        <f t="shared" si="188"/>
        <v>0</v>
      </c>
      <c r="N383" s="8">
        <f t="shared" si="188"/>
        <v>0</v>
      </c>
      <c r="O383" s="8">
        <f t="shared" si="188"/>
        <v>0</v>
      </c>
      <c r="P383" s="8">
        <f t="shared" si="188"/>
        <v>0</v>
      </c>
      <c r="Q383" s="8">
        <f t="shared" si="188"/>
        <v>0</v>
      </c>
      <c r="R383" s="8">
        <f t="shared" si="188"/>
        <v>0</v>
      </c>
      <c r="S383" s="8">
        <f t="shared" si="188"/>
        <v>0</v>
      </c>
      <c r="T383" s="8">
        <f t="shared" si="188"/>
        <v>0</v>
      </c>
      <c r="U383" s="8">
        <f t="shared" si="188"/>
        <v>0</v>
      </c>
      <c r="V383" s="8">
        <f t="shared" si="188"/>
        <v>0</v>
      </c>
      <c r="W383" s="8">
        <f t="shared" si="188"/>
        <v>0</v>
      </c>
      <c r="X383" s="8">
        <f t="shared" si="188"/>
        <v>0</v>
      </c>
      <c r="Y383" s="8">
        <f t="shared" si="188"/>
        <v>0</v>
      </c>
      <c r="Z383" s="8">
        <f t="shared" si="188"/>
        <v>0</v>
      </c>
      <c r="AA383" s="8">
        <f t="shared" si="188"/>
        <v>0</v>
      </c>
      <c r="AB383" s="8">
        <f t="shared" si="188"/>
        <v>0</v>
      </c>
      <c r="AC383" s="8">
        <f t="shared" si="188"/>
        <v>0</v>
      </c>
      <c r="AD383" s="8">
        <f t="shared" si="188"/>
        <v>0</v>
      </c>
      <c r="AE383" s="8">
        <f t="shared" si="188"/>
        <v>0</v>
      </c>
      <c r="AF383" s="8">
        <f t="shared" si="188"/>
        <v>0</v>
      </c>
      <c r="AG383" s="8">
        <f t="shared" si="188"/>
        <v>413</v>
      </c>
      <c r="AH383" s="8">
        <f>AH384+AH386</f>
        <v>641.5</v>
      </c>
      <c r="AI383" s="128">
        <f t="shared" si="167"/>
        <v>0.70297872340425527</v>
      </c>
    </row>
    <row r="384" spans="2:35" ht="49.5" customHeight="1" x14ac:dyDescent="0.25">
      <c r="B384" s="94"/>
      <c r="C384" s="59"/>
      <c r="D384" s="27" t="s">
        <v>328</v>
      </c>
      <c r="E384" s="46"/>
      <c r="F384" s="46" t="s">
        <v>329</v>
      </c>
      <c r="G384" s="8">
        <f>G385</f>
        <v>550.6</v>
      </c>
      <c r="H384" s="8">
        <f t="shared" ref="H384:AG384" si="189">H385</f>
        <v>0</v>
      </c>
      <c r="I384" s="8">
        <f t="shared" si="189"/>
        <v>0</v>
      </c>
      <c r="J384" s="8">
        <f t="shared" si="189"/>
        <v>0</v>
      </c>
      <c r="K384" s="8">
        <f t="shared" si="189"/>
        <v>0</v>
      </c>
      <c r="L384" s="8">
        <f t="shared" si="189"/>
        <v>0</v>
      </c>
      <c r="M384" s="8">
        <f t="shared" si="189"/>
        <v>0</v>
      </c>
      <c r="N384" s="8">
        <f t="shared" si="189"/>
        <v>0</v>
      </c>
      <c r="O384" s="8">
        <f t="shared" si="189"/>
        <v>0</v>
      </c>
      <c r="P384" s="8">
        <f t="shared" si="189"/>
        <v>0</v>
      </c>
      <c r="Q384" s="8">
        <f t="shared" si="189"/>
        <v>0</v>
      </c>
      <c r="R384" s="8">
        <f t="shared" si="189"/>
        <v>0</v>
      </c>
      <c r="S384" s="8">
        <f t="shared" si="189"/>
        <v>0</v>
      </c>
      <c r="T384" s="8">
        <f t="shared" si="189"/>
        <v>0</v>
      </c>
      <c r="U384" s="8">
        <f t="shared" si="189"/>
        <v>0</v>
      </c>
      <c r="V384" s="8">
        <f t="shared" si="189"/>
        <v>0</v>
      </c>
      <c r="W384" s="8">
        <f t="shared" si="189"/>
        <v>0</v>
      </c>
      <c r="X384" s="8">
        <f t="shared" si="189"/>
        <v>0</v>
      </c>
      <c r="Y384" s="8">
        <f t="shared" si="189"/>
        <v>0</v>
      </c>
      <c r="Z384" s="8">
        <f t="shared" si="189"/>
        <v>0</v>
      </c>
      <c r="AA384" s="8">
        <f t="shared" si="189"/>
        <v>0</v>
      </c>
      <c r="AB384" s="8">
        <f t="shared" si="189"/>
        <v>0</v>
      </c>
      <c r="AC384" s="8">
        <f t="shared" si="189"/>
        <v>0</v>
      </c>
      <c r="AD384" s="8">
        <f t="shared" si="189"/>
        <v>0</v>
      </c>
      <c r="AE384" s="8">
        <f t="shared" si="189"/>
        <v>0</v>
      </c>
      <c r="AF384" s="8">
        <f t="shared" si="189"/>
        <v>0</v>
      </c>
      <c r="AG384" s="8">
        <f t="shared" si="189"/>
        <v>376.13</v>
      </c>
      <c r="AH384" s="8">
        <f>AH385</f>
        <v>577.6</v>
      </c>
      <c r="AI384" s="128">
        <f t="shared" si="167"/>
        <v>0.68312749727569921</v>
      </c>
    </row>
    <row r="385" spans="2:35" ht="33.75" customHeight="1" x14ac:dyDescent="0.25">
      <c r="B385" s="94"/>
      <c r="C385" s="59"/>
      <c r="D385" s="27"/>
      <c r="E385" s="44" t="s">
        <v>70</v>
      </c>
      <c r="F385" s="42" t="s">
        <v>71</v>
      </c>
      <c r="G385" s="8">
        <v>550.6</v>
      </c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>
        <v>376.13</v>
      </c>
      <c r="AH385" s="8">
        <v>577.6</v>
      </c>
      <c r="AI385" s="128">
        <f t="shared" si="167"/>
        <v>0.68312749727569921</v>
      </c>
    </row>
    <row r="386" spans="2:35" ht="45.75" customHeight="1" x14ac:dyDescent="0.25">
      <c r="B386" s="94"/>
      <c r="C386" s="59"/>
      <c r="D386" s="27" t="s">
        <v>330</v>
      </c>
      <c r="E386" s="46"/>
      <c r="F386" s="46" t="s">
        <v>331</v>
      </c>
      <c r="G386" s="8">
        <f>G387</f>
        <v>36.9</v>
      </c>
      <c r="H386" s="8">
        <f t="shared" ref="H386:AG386" si="190">H387</f>
        <v>0</v>
      </c>
      <c r="I386" s="8">
        <f t="shared" si="190"/>
        <v>0</v>
      </c>
      <c r="J386" s="8">
        <f t="shared" si="190"/>
        <v>0</v>
      </c>
      <c r="K386" s="8">
        <f t="shared" si="190"/>
        <v>0</v>
      </c>
      <c r="L386" s="8">
        <f t="shared" si="190"/>
        <v>0</v>
      </c>
      <c r="M386" s="8">
        <f t="shared" si="190"/>
        <v>0</v>
      </c>
      <c r="N386" s="8">
        <f t="shared" si="190"/>
        <v>0</v>
      </c>
      <c r="O386" s="8">
        <f t="shared" si="190"/>
        <v>0</v>
      </c>
      <c r="P386" s="8">
        <f t="shared" si="190"/>
        <v>0</v>
      </c>
      <c r="Q386" s="8">
        <f t="shared" si="190"/>
        <v>0</v>
      </c>
      <c r="R386" s="8">
        <f t="shared" si="190"/>
        <v>0</v>
      </c>
      <c r="S386" s="8">
        <f t="shared" si="190"/>
        <v>0</v>
      </c>
      <c r="T386" s="8">
        <f t="shared" si="190"/>
        <v>0</v>
      </c>
      <c r="U386" s="8">
        <f t="shared" si="190"/>
        <v>0</v>
      </c>
      <c r="V386" s="8">
        <f t="shared" si="190"/>
        <v>0</v>
      </c>
      <c r="W386" s="8">
        <f t="shared" si="190"/>
        <v>0</v>
      </c>
      <c r="X386" s="8">
        <f t="shared" si="190"/>
        <v>0</v>
      </c>
      <c r="Y386" s="8">
        <f t="shared" si="190"/>
        <v>0</v>
      </c>
      <c r="Z386" s="8">
        <f t="shared" si="190"/>
        <v>0</v>
      </c>
      <c r="AA386" s="8">
        <f t="shared" si="190"/>
        <v>0</v>
      </c>
      <c r="AB386" s="8">
        <f t="shared" si="190"/>
        <v>0</v>
      </c>
      <c r="AC386" s="8">
        <f t="shared" si="190"/>
        <v>0</v>
      </c>
      <c r="AD386" s="8">
        <f t="shared" si="190"/>
        <v>0</v>
      </c>
      <c r="AE386" s="8">
        <f t="shared" si="190"/>
        <v>0</v>
      </c>
      <c r="AF386" s="8">
        <f t="shared" si="190"/>
        <v>0</v>
      </c>
      <c r="AG386" s="8">
        <f t="shared" si="190"/>
        <v>36.869999999999997</v>
      </c>
      <c r="AH386" s="8">
        <f>AH387</f>
        <v>63.9</v>
      </c>
      <c r="AI386" s="128">
        <f t="shared" si="167"/>
        <v>0.99918699186991866</v>
      </c>
    </row>
    <row r="387" spans="2:35" ht="31.9" customHeight="1" x14ac:dyDescent="0.25">
      <c r="B387" s="94"/>
      <c r="C387" s="59"/>
      <c r="D387" s="27"/>
      <c r="E387" s="44" t="s">
        <v>70</v>
      </c>
      <c r="F387" s="42" t="s">
        <v>71</v>
      </c>
      <c r="G387" s="8">
        <v>36.9</v>
      </c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>
        <v>36.869999999999997</v>
      </c>
      <c r="AH387" s="8">
        <v>63.9</v>
      </c>
      <c r="AI387" s="128">
        <f t="shared" si="167"/>
        <v>0.99918699186991866</v>
      </c>
    </row>
    <row r="388" spans="2:35" ht="31.9" customHeight="1" x14ac:dyDescent="0.25">
      <c r="B388" s="94"/>
      <c r="C388" s="59"/>
      <c r="D388" s="27" t="s">
        <v>332</v>
      </c>
      <c r="E388" s="28"/>
      <c r="F388" s="28" t="s">
        <v>333</v>
      </c>
      <c r="G388" s="8">
        <f>G389+G392</f>
        <v>362.23</v>
      </c>
      <c r="H388" s="8">
        <f t="shared" ref="H388:AG388" si="191">H389+H392</f>
        <v>0</v>
      </c>
      <c r="I388" s="8">
        <f t="shared" si="191"/>
        <v>0</v>
      </c>
      <c r="J388" s="8">
        <f t="shared" si="191"/>
        <v>0</v>
      </c>
      <c r="K388" s="8">
        <f t="shared" si="191"/>
        <v>0</v>
      </c>
      <c r="L388" s="8">
        <f t="shared" si="191"/>
        <v>0</v>
      </c>
      <c r="M388" s="8">
        <f t="shared" si="191"/>
        <v>0</v>
      </c>
      <c r="N388" s="8">
        <f t="shared" si="191"/>
        <v>0</v>
      </c>
      <c r="O388" s="8">
        <f t="shared" si="191"/>
        <v>0</v>
      </c>
      <c r="P388" s="8">
        <f t="shared" si="191"/>
        <v>0</v>
      </c>
      <c r="Q388" s="8">
        <f t="shared" si="191"/>
        <v>0</v>
      </c>
      <c r="R388" s="8">
        <f t="shared" si="191"/>
        <v>0</v>
      </c>
      <c r="S388" s="8">
        <f t="shared" si="191"/>
        <v>0</v>
      </c>
      <c r="T388" s="8">
        <f t="shared" si="191"/>
        <v>0</v>
      </c>
      <c r="U388" s="8">
        <f t="shared" si="191"/>
        <v>0</v>
      </c>
      <c r="V388" s="8">
        <f t="shared" si="191"/>
        <v>0</v>
      </c>
      <c r="W388" s="8">
        <f t="shared" si="191"/>
        <v>0</v>
      </c>
      <c r="X388" s="8">
        <f t="shared" si="191"/>
        <v>0</v>
      </c>
      <c r="Y388" s="8">
        <f t="shared" si="191"/>
        <v>0</v>
      </c>
      <c r="Z388" s="8">
        <f t="shared" si="191"/>
        <v>0</v>
      </c>
      <c r="AA388" s="8">
        <f t="shared" si="191"/>
        <v>0</v>
      </c>
      <c r="AB388" s="8">
        <f t="shared" si="191"/>
        <v>0</v>
      </c>
      <c r="AC388" s="8">
        <f t="shared" si="191"/>
        <v>0</v>
      </c>
      <c r="AD388" s="8">
        <f t="shared" si="191"/>
        <v>0</v>
      </c>
      <c r="AE388" s="8">
        <f t="shared" si="191"/>
        <v>0</v>
      </c>
      <c r="AF388" s="8">
        <f t="shared" si="191"/>
        <v>0</v>
      </c>
      <c r="AG388" s="8">
        <f t="shared" si="191"/>
        <v>165.68</v>
      </c>
      <c r="AH388" s="8">
        <f>AH389+AH392</f>
        <v>470.23399999999998</v>
      </c>
      <c r="AI388" s="128">
        <f t="shared" si="167"/>
        <v>0.45738895177097422</v>
      </c>
    </row>
    <row r="389" spans="2:35" ht="36" customHeight="1" x14ac:dyDescent="0.25">
      <c r="B389" s="94"/>
      <c r="C389" s="59"/>
      <c r="D389" s="27" t="s">
        <v>334</v>
      </c>
      <c r="E389" s="43"/>
      <c r="F389" s="43" t="s">
        <v>335</v>
      </c>
      <c r="G389" s="8">
        <f>G390</f>
        <v>132.47</v>
      </c>
      <c r="H389" s="8">
        <f t="shared" ref="H389:AG390" si="192">H390</f>
        <v>0</v>
      </c>
      <c r="I389" s="8">
        <f t="shared" si="192"/>
        <v>0</v>
      </c>
      <c r="J389" s="8">
        <f t="shared" si="192"/>
        <v>0</v>
      </c>
      <c r="K389" s="8">
        <f t="shared" si="192"/>
        <v>0</v>
      </c>
      <c r="L389" s="8">
        <f t="shared" si="192"/>
        <v>0</v>
      </c>
      <c r="M389" s="8">
        <f t="shared" si="192"/>
        <v>0</v>
      </c>
      <c r="N389" s="8">
        <f t="shared" si="192"/>
        <v>0</v>
      </c>
      <c r="O389" s="8">
        <f t="shared" si="192"/>
        <v>0</v>
      </c>
      <c r="P389" s="8">
        <f t="shared" si="192"/>
        <v>0</v>
      </c>
      <c r="Q389" s="8">
        <f t="shared" si="192"/>
        <v>0</v>
      </c>
      <c r="R389" s="8">
        <f t="shared" si="192"/>
        <v>0</v>
      </c>
      <c r="S389" s="8">
        <f t="shared" si="192"/>
        <v>0</v>
      </c>
      <c r="T389" s="8">
        <f t="shared" si="192"/>
        <v>0</v>
      </c>
      <c r="U389" s="8">
        <f t="shared" si="192"/>
        <v>0</v>
      </c>
      <c r="V389" s="8">
        <f t="shared" si="192"/>
        <v>0</v>
      </c>
      <c r="W389" s="8">
        <f t="shared" si="192"/>
        <v>0</v>
      </c>
      <c r="X389" s="8">
        <f t="shared" si="192"/>
        <v>0</v>
      </c>
      <c r="Y389" s="8">
        <f t="shared" si="192"/>
        <v>0</v>
      </c>
      <c r="Z389" s="8">
        <f t="shared" si="192"/>
        <v>0</v>
      </c>
      <c r="AA389" s="8">
        <f t="shared" si="192"/>
        <v>0</v>
      </c>
      <c r="AB389" s="8">
        <f t="shared" si="192"/>
        <v>0</v>
      </c>
      <c r="AC389" s="8">
        <f t="shared" si="192"/>
        <v>0</v>
      </c>
      <c r="AD389" s="8">
        <f t="shared" si="192"/>
        <v>0</v>
      </c>
      <c r="AE389" s="8">
        <f t="shared" si="192"/>
        <v>0</v>
      </c>
      <c r="AF389" s="8">
        <f t="shared" si="192"/>
        <v>0</v>
      </c>
      <c r="AG389" s="8">
        <f t="shared" si="192"/>
        <v>93</v>
      </c>
      <c r="AH389" s="8">
        <f>AH390</f>
        <v>159.47149999999999</v>
      </c>
      <c r="AI389" s="128">
        <f t="shared" si="167"/>
        <v>0.70204574620668836</v>
      </c>
    </row>
    <row r="390" spans="2:35" ht="35.25" customHeight="1" x14ac:dyDescent="0.25">
      <c r="B390" s="94"/>
      <c r="C390" s="59"/>
      <c r="D390" s="27" t="s">
        <v>336</v>
      </c>
      <c r="E390" s="43"/>
      <c r="F390" s="43" t="s">
        <v>337</v>
      </c>
      <c r="G390" s="8">
        <f>G391</f>
        <v>132.47</v>
      </c>
      <c r="H390" s="8">
        <f t="shared" si="192"/>
        <v>0</v>
      </c>
      <c r="I390" s="8">
        <f t="shared" si="192"/>
        <v>0</v>
      </c>
      <c r="J390" s="8">
        <f t="shared" si="192"/>
        <v>0</v>
      </c>
      <c r="K390" s="8">
        <f t="shared" si="192"/>
        <v>0</v>
      </c>
      <c r="L390" s="8">
        <f t="shared" si="192"/>
        <v>0</v>
      </c>
      <c r="M390" s="8">
        <f t="shared" si="192"/>
        <v>0</v>
      </c>
      <c r="N390" s="8">
        <f t="shared" si="192"/>
        <v>0</v>
      </c>
      <c r="O390" s="8">
        <f t="shared" si="192"/>
        <v>0</v>
      </c>
      <c r="P390" s="8">
        <f t="shared" si="192"/>
        <v>0</v>
      </c>
      <c r="Q390" s="8">
        <f t="shared" si="192"/>
        <v>0</v>
      </c>
      <c r="R390" s="8">
        <f t="shared" si="192"/>
        <v>0</v>
      </c>
      <c r="S390" s="8">
        <f t="shared" si="192"/>
        <v>0</v>
      </c>
      <c r="T390" s="8">
        <f t="shared" si="192"/>
        <v>0</v>
      </c>
      <c r="U390" s="8">
        <f t="shared" si="192"/>
        <v>0</v>
      </c>
      <c r="V390" s="8">
        <f t="shared" si="192"/>
        <v>0</v>
      </c>
      <c r="W390" s="8">
        <f t="shared" si="192"/>
        <v>0</v>
      </c>
      <c r="X390" s="8">
        <f t="shared" si="192"/>
        <v>0</v>
      </c>
      <c r="Y390" s="8">
        <f t="shared" si="192"/>
        <v>0</v>
      </c>
      <c r="Z390" s="8">
        <f t="shared" si="192"/>
        <v>0</v>
      </c>
      <c r="AA390" s="8">
        <f t="shared" si="192"/>
        <v>0</v>
      </c>
      <c r="AB390" s="8">
        <f t="shared" si="192"/>
        <v>0</v>
      </c>
      <c r="AC390" s="8">
        <f t="shared" si="192"/>
        <v>0</v>
      </c>
      <c r="AD390" s="8">
        <f t="shared" si="192"/>
        <v>0</v>
      </c>
      <c r="AE390" s="8">
        <f t="shared" si="192"/>
        <v>0</v>
      </c>
      <c r="AF390" s="8">
        <f t="shared" si="192"/>
        <v>0</v>
      </c>
      <c r="AG390" s="8">
        <f t="shared" si="192"/>
        <v>93</v>
      </c>
      <c r="AH390" s="8">
        <f>AH391</f>
        <v>159.47149999999999</v>
      </c>
      <c r="AI390" s="128">
        <f t="shared" si="167"/>
        <v>0.70204574620668836</v>
      </c>
    </row>
    <row r="391" spans="2:35" ht="33" customHeight="1" x14ac:dyDescent="0.25">
      <c r="B391" s="94"/>
      <c r="C391" s="59"/>
      <c r="D391" s="27"/>
      <c r="E391" s="44" t="s">
        <v>70</v>
      </c>
      <c r="F391" s="42" t="s">
        <v>71</v>
      </c>
      <c r="G391" s="8">
        <v>132.47</v>
      </c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>
        <v>93</v>
      </c>
      <c r="AH391" s="8">
        <v>159.47149999999999</v>
      </c>
      <c r="AI391" s="128">
        <f t="shared" si="167"/>
        <v>0.70204574620668836</v>
      </c>
    </row>
    <row r="392" spans="2:35" ht="37.5" customHeight="1" x14ac:dyDescent="0.25">
      <c r="B392" s="94"/>
      <c r="C392" s="59"/>
      <c r="D392" s="27" t="s">
        <v>338</v>
      </c>
      <c r="E392" s="43"/>
      <c r="F392" s="43" t="s">
        <v>339</v>
      </c>
      <c r="G392" s="8">
        <f>G393+G397+G395</f>
        <v>229.76</v>
      </c>
      <c r="H392" s="8">
        <f t="shared" ref="H392:AG392" si="193">H393+H397+H395</f>
        <v>0</v>
      </c>
      <c r="I392" s="8">
        <f t="shared" si="193"/>
        <v>0</v>
      </c>
      <c r="J392" s="8">
        <f t="shared" si="193"/>
        <v>0</v>
      </c>
      <c r="K392" s="8">
        <f t="shared" si="193"/>
        <v>0</v>
      </c>
      <c r="L392" s="8">
        <f t="shared" si="193"/>
        <v>0</v>
      </c>
      <c r="M392" s="8">
        <f t="shared" si="193"/>
        <v>0</v>
      </c>
      <c r="N392" s="8">
        <f t="shared" si="193"/>
        <v>0</v>
      </c>
      <c r="O392" s="8">
        <f t="shared" si="193"/>
        <v>0</v>
      </c>
      <c r="P392" s="8">
        <f t="shared" si="193"/>
        <v>0</v>
      </c>
      <c r="Q392" s="8">
        <f t="shared" si="193"/>
        <v>0</v>
      </c>
      <c r="R392" s="8">
        <f t="shared" si="193"/>
        <v>0</v>
      </c>
      <c r="S392" s="8">
        <f t="shared" si="193"/>
        <v>0</v>
      </c>
      <c r="T392" s="8">
        <f t="shared" si="193"/>
        <v>0</v>
      </c>
      <c r="U392" s="8">
        <f t="shared" si="193"/>
        <v>0</v>
      </c>
      <c r="V392" s="8">
        <f t="shared" si="193"/>
        <v>0</v>
      </c>
      <c r="W392" s="8">
        <f t="shared" si="193"/>
        <v>0</v>
      </c>
      <c r="X392" s="8">
        <f t="shared" si="193"/>
        <v>0</v>
      </c>
      <c r="Y392" s="8">
        <f t="shared" si="193"/>
        <v>0</v>
      </c>
      <c r="Z392" s="8">
        <f t="shared" si="193"/>
        <v>0</v>
      </c>
      <c r="AA392" s="8">
        <f t="shared" si="193"/>
        <v>0</v>
      </c>
      <c r="AB392" s="8">
        <f t="shared" si="193"/>
        <v>0</v>
      </c>
      <c r="AC392" s="8">
        <f t="shared" si="193"/>
        <v>0</v>
      </c>
      <c r="AD392" s="8">
        <f t="shared" si="193"/>
        <v>0</v>
      </c>
      <c r="AE392" s="8">
        <f t="shared" si="193"/>
        <v>0</v>
      </c>
      <c r="AF392" s="8">
        <f t="shared" si="193"/>
        <v>0</v>
      </c>
      <c r="AG392" s="8">
        <f t="shared" si="193"/>
        <v>72.679999999999993</v>
      </c>
      <c r="AH392" s="8">
        <f>AH393+AH397+AH395</f>
        <v>310.76249999999999</v>
      </c>
      <c r="AI392" s="128">
        <f t="shared" si="167"/>
        <v>0.31633008356545961</v>
      </c>
    </row>
    <row r="393" spans="2:35" ht="62.45" customHeight="1" x14ac:dyDescent="0.25">
      <c r="B393" s="94"/>
      <c r="C393" s="59"/>
      <c r="D393" s="27" t="s">
        <v>340</v>
      </c>
      <c r="E393" s="46"/>
      <c r="F393" s="46" t="s">
        <v>341</v>
      </c>
      <c r="G393" s="8">
        <f>G394</f>
        <v>124.66</v>
      </c>
      <c r="H393" s="8">
        <f t="shared" ref="H393:AG393" si="194">H394</f>
        <v>0</v>
      </c>
      <c r="I393" s="8">
        <f t="shared" si="194"/>
        <v>0</v>
      </c>
      <c r="J393" s="8">
        <f t="shared" si="194"/>
        <v>0</v>
      </c>
      <c r="K393" s="8">
        <f t="shared" si="194"/>
        <v>0</v>
      </c>
      <c r="L393" s="8">
        <f t="shared" si="194"/>
        <v>0</v>
      </c>
      <c r="M393" s="8">
        <f t="shared" si="194"/>
        <v>0</v>
      </c>
      <c r="N393" s="8">
        <f t="shared" si="194"/>
        <v>0</v>
      </c>
      <c r="O393" s="8">
        <f t="shared" si="194"/>
        <v>0</v>
      </c>
      <c r="P393" s="8">
        <f t="shared" si="194"/>
        <v>0</v>
      </c>
      <c r="Q393" s="8">
        <f t="shared" si="194"/>
        <v>0</v>
      </c>
      <c r="R393" s="8">
        <f t="shared" si="194"/>
        <v>0</v>
      </c>
      <c r="S393" s="8">
        <f t="shared" si="194"/>
        <v>0</v>
      </c>
      <c r="T393" s="8">
        <f t="shared" si="194"/>
        <v>0</v>
      </c>
      <c r="U393" s="8">
        <f t="shared" si="194"/>
        <v>0</v>
      </c>
      <c r="V393" s="8">
        <f t="shared" si="194"/>
        <v>0</v>
      </c>
      <c r="W393" s="8">
        <f t="shared" si="194"/>
        <v>0</v>
      </c>
      <c r="X393" s="8">
        <f t="shared" si="194"/>
        <v>0</v>
      </c>
      <c r="Y393" s="8">
        <f t="shared" si="194"/>
        <v>0</v>
      </c>
      <c r="Z393" s="8">
        <f t="shared" si="194"/>
        <v>0</v>
      </c>
      <c r="AA393" s="8">
        <f t="shared" si="194"/>
        <v>0</v>
      </c>
      <c r="AB393" s="8">
        <f t="shared" si="194"/>
        <v>0</v>
      </c>
      <c r="AC393" s="8">
        <f t="shared" si="194"/>
        <v>0</v>
      </c>
      <c r="AD393" s="8">
        <f t="shared" si="194"/>
        <v>0</v>
      </c>
      <c r="AE393" s="8">
        <f t="shared" si="194"/>
        <v>0</v>
      </c>
      <c r="AF393" s="8">
        <f t="shared" si="194"/>
        <v>0</v>
      </c>
      <c r="AG393" s="8">
        <f t="shared" si="194"/>
        <v>67.58</v>
      </c>
      <c r="AH393" s="8">
        <f>AH394</f>
        <v>151.66249999999999</v>
      </c>
      <c r="AI393" s="128">
        <f t="shared" si="167"/>
        <v>0.54211455158029842</v>
      </c>
    </row>
    <row r="394" spans="2:35" ht="31.9" customHeight="1" x14ac:dyDescent="0.25">
      <c r="B394" s="94"/>
      <c r="C394" s="59"/>
      <c r="D394" s="27"/>
      <c r="E394" s="44" t="s">
        <v>70</v>
      </c>
      <c r="F394" s="42" t="s">
        <v>71</v>
      </c>
      <c r="G394" s="8">
        <v>124.66</v>
      </c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>
        <v>67.58</v>
      </c>
      <c r="AH394" s="8">
        <v>151.66249999999999</v>
      </c>
      <c r="AI394" s="128">
        <f t="shared" si="167"/>
        <v>0.54211455158029842</v>
      </c>
    </row>
    <row r="395" spans="2:35" ht="47.25" customHeight="1" x14ac:dyDescent="0.25">
      <c r="B395" s="94"/>
      <c r="C395" s="59"/>
      <c r="D395" s="27" t="s">
        <v>342</v>
      </c>
      <c r="E395" s="46"/>
      <c r="F395" s="46" t="s">
        <v>343</v>
      </c>
      <c r="G395" s="8">
        <f>G396</f>
        <v>100</v>
      </c>
      <c r="H395" s="8">
        <f t="shared" ref="H395:AG395" si="195">H396</f>
        <v>0</v>
      </c>
      <c r="I395" s="8">
        <f t="shared" si="195"/>
        <v>0</v>
      </c>
      <c r="J395" s="8">
        <f t="shared" si="195"/>
        <v>0</v>
      </c>
      <c r="K395" s="8">
        <f t="shared" si="195"/>
        <v>0</v>
      </c>
      <c r="L395" s="8">
        <f t="shared" si="195"/>
        <v>0</v>
      </c>
      <c r="M395" s="8">
        <f t="shared" si="195"/>
        <v>0</v>
      </c>
      <c r="N395" s="8">
        <f t="shared" si="195"/>
        <v>0</v>
      </c>
      <c r="O395" s="8">
        <f t="shared" si="195"/>
        <v>0</v>
      </c>
      <c r="P395" s="8">
        <f t="shared" si="195"/>
        <v>0</v>
      </c>
      <c r="Q395" s="8">
        <f t="shared" si="195"/>
        <v>0</v>
      </c>
      <c r="R395" s="8">
        <f t="shared" si="195"/>
        <v>0</v>
      </c>
      <c r="S395" s="8">
        <f t="shared" si="195"/>
        <v>0</v>
      </c>
      <c r="T395" s="8">
        <f t="shared" si="195"/>
        <v>0</v>
      </c>
      <c r="U395" s="8">
        <f t="shared" si="195"/>
        <v>0</v>
      </c>
      <c r="V395" s="8">
        <f t="shared" si="195"/>
        <v>0</v>
      </c>
      <c r="W395" s="8">
        <f t="shared" si="195"/>
        <v>0</v>
      </c>
      <c r="X395" s="8">
        <f t="shared" si="195"/>
        <v>0</v>
      </c>
      <c r="Y395" s="8">
        <f t="shared" si="195"/>
        <v>0</v>
      </c>
      <c r="Z395" s="8">
        <f t="shared" si="195"/>
        <v>0</v>
      </c>
      <c r="AA395" s="8">
        <f t="shared" si="195"/>
        <v>0</v>
      </c>
      <c r="AB395" s="8">
        <f t="shared" si="195"/>
        <v>0</v>
      </c>
      <c r="AC395" s="8">
        <f t="shared" si="195"/>
        <v>0</v>
      </c>
      <c r="AD395" s="8">
        <f t="shared" si="195"/>
        <v>0</v>
      </c>
      <c r="AE395" s="8">
        <f t="shared" si="195"/>
        <v>0</v>
      </c>
      <c r="AF395" s="8">
        <f t="shared" si="195"/>
        <v>0</v>
      </c>
      <c r="AG395" s="8">
        <f t="shared" si="195"/>
        <v>0</v>
      </c>
      <c r="AH395" s="8">
        <f>AH396</f>
        <v>127</v>
      </c>
      <c r="AI395" s="128">
        <f t="shared" si="167"/>
        <v>0</v>
      </c>
    </row>
    <row r="396" spans="2:35" ht="31.9" customHeight="1" x14ac:dyDescent="0.25">
      <c r="B396" s="94"/>
      <c r="C396" s="59"/>
      <c r="D396" s="27"/>
      <c r="E396" s="44" t="s">
        <v>70</v>
      </c>
      <c r="F396" s="42" t="s">
        <v>71</v>
      </c>
      <c r="G396" s="8">
        <v>100</v>
      </c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>
        <v>0</v>
      </c>
      <c r="AH396" s="8">
        <v>127</v>
      </c>
      <c r="AI396" s="128">
        <f t="shared" ref="AI396:AI459" si="196">AG396/G396</f>
        <v>0</v>
      </c>
    </row>
    <row r="397" spans="2:35" ht="31.9" customHeight="1" x14ac:dyDescent="0.25">
      <c r="B397" s="94"/>
      <c r="C397" s="59"/>
      <c r="D397" s="27" t="s">
        <v>344</v>
      </c>
      <c r="E397" s="43"/>
      <c r="F397" s="43" t="s">
        <v>345</v>
      </c>
      <c r="G397" s="8">
        <f>G398</f>
        <v>5.0999999999999996</v>
      </c>
      <c r="H397" s="8">
        <f t="shared" ref="H397:AG397" si="197">H398</f>
        <v>0</v>
      </c>
      <c r="I397" s="8">
        <f t="shared" si="197"/>
        <v>0</v>
      </c>
      <c r="J397" s="8">
        <f t="shared" si="197"/>
        <v>0</v>
      </c>
      <c r="K397" s="8">
        <f t="shared" si="197"/>
        <v>0</v>
      </c>
      <c r="L397" s="8">
        <f t="shared" si="197"/>
        <v>0</v>
      </c>
      <c r="M397" s="8">
        <f t="shared" si="197"/>
        <v>0</v>
      </c>
      <c r="N397" s="8">
        <f t="shared" si="197"/>
        <v>0</v>
      </c>
      <c r="O397" s="8">
        <f t="shared" si="197"/>
        <v>0</v>
      </c>
      <c r="P397" s="8">
        <f t="shared" si="197"/>
        <v>0</v>
      </c>
      <c r="Q397" s="8">
        <f t="shared" si="197"/>
        <v>0</v>
      </c>
      <c r="R397" s="8">
        <f t="shared" si="197"/>
        <v>0</v>
      </c>
      <c r="S397" s="8">
        <f t="shared" si="197"/>
        <v>0</v>
      </c>
      <c r="T397" s="8">
        <f t="shared" si="197"/>
        <v>0</v>
      </c>
      <c r="U397" s="8">
        <f t="shared" si="197"/>
        <v>0</v>
      </c>
      <c r="V397" s="8">
        <f t="shared" si="197"/>
        <v>0</v>
      </c>
      <c r="W397" s="8">
        <f t="shared" si="197"/>
        <v>0</v>
      </c>
      <c r="X397" s="8">
        <f t="shared" si="197"/>
        <v>0</v>
      </c>
      <c r="Y397" s="8">
        <f t="shared" si="197"/>
        <v>0</v>
      </c>
      <c r="Z397" s="8">
        <f t="shared" si="197"/>
        <v>0</v>
      </c>
      <c r="AA397" s="8">
        <f t="shared" si="197"/>
        <v>0</v>
      </c>
      <c r="AB397" s="8">
        <f t="shared" si="197"/>
        <v>0</v>
      </c>
      <c r="AC397" s="8">
        <f t="shared" si="197"/>
        <v>0</v>
      </c>
      <c r="AD397" s="8">
        <f t="shared" si="197"/>
        <v>0</v>
      </c>
      <c r="AE397" s="8">
        <f t="shared" si="197"/>
        <v>0</v>
      </c>
      <c r="AF397" s="8">
        <f t="shared" si="197"/>
        <v>0</v>
      </c>
      <c r="AG397" s="8">
        <f t="shared" si="197"/>
        <v>5.0999999999999996</v>
      </c>
      <c r="AH397" s="8">
        <f>AH398</f>
        <v>32.1</v>
      </c>
      <c r="AI397" s="128">
        <f t="shared" si="196"/>
        <v>1</v>
      </c>
    </row>
    <row r="398" spans="2:35" ht="31.9" customHeight="1" x14ac:dyDescent="0.25">
      <c r="B398" s="94"/>
      <c r="C398" s="59"/>
      <c r="D398" s="27"/>
      <c r="E398" s="44" t="s">
        <v>70</v>
      </c>
      <c r="F398" s="42" t="s">
        <v>71</v>
      </c>
      <c r="G398" s="8">
        <v>5.0999999999999996</v>
      </c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>
        <v>5.0999999999999996</v>
      </c>
      <c r="AH398" s="8">
        <v>32.1</v>
      </c>
      <c r="AI398" s="128">
        <f t="shared" si="196"/>
        <v>1</v>
      </c>
    </row>
    <row r="399" spans="2:35" ht="15.75" customHeight="1" x14ac:dyDescent="0.25">
      <c r="B399" s="94"/>
      <c r="C399" s="59"/>
      <c r="D399" s="44" t="s">
        <v>360</v>
      </c>
      <c r="E399" s="44"/>
      <c r="F399" s="78" t="s">
        <v>361</v>
      </c>
      <c r="G399" s="32">
        <f>G400+G406</f>
        <v>1831</v>
      </c>
      <c r="H399" s="32">
        <f t="shared" ref="H399:AG399" si="198">H400+H406</f>
        <v>0</v>
      </c>
      <c r="I399" s="32">
        <f t="shared" si="198"/>
        <v>0</v>
      </c>
      <c r="J399" s="32">
        <f t="shared" si="198"/>
        <v>0</v>
      </c>
      <c r="K399" s="32">
        <f t="shared" si="198"/>
        <v>0</v>
      </c>
      <c r="L399" s="32">
        <f t="shared" si="198"/>
        <v>0</v>
      </c>
      <c r="M399" s="32">
        <f t="shared" si="198"/>
        <v>0</v>
      </c>
      <c r="N399" s="32">
        <f t="shared" si="198"/>
        <v>0</v>
      </c>
      <c r="O399" s="32">
        <f t="shared" si="198"/>
        <v>0</v>
      </c>
      <c r="P399" s="32">
        <f t="shared" si="198"/>
        <v>0</v>
      </c>
      <c r="Q399" s="32">
        <f t="shared" si="198"/>
        <v>0</v>
      </c>
      <c r="R399" s="32">
        <f t="shared" si="198"/>
        <v>0</v>
      </c>
      <c r="S399" s="32">
        <f t="shared" si="198"/>
        <v>0</v>
      </c>
      <c r="T399" s="32">
        <f t="shared" si="198"/>
        <v>0</v>
      </c>
      <c r="U399" s="32">
        <f t="shared" si="198"/>
        <v>0</v>
      </c>
      <c r="V399" s="32">
        <f t="shared" si="198"/>
        <v>0</v>
      </c>
      <c r="W399" s="32">
        <f t="shared" si="198"/>
        <v>0</v>
      </c>
      <c r="X399" s="32">
        <f t="shared" si="198"/>
        <v>0</v>
      </c>
      <c r="Y399" s="32">
        <f t="shared" si="198"/>
        <v>0</v>
      </c>
      <c r="Z399" s="32">
        <f t="shared" si="198"/>
        <v>0</v>
      </c>
      <c r="AA399" s="32">
        <f t="shared" si="198"/>
        <v>0</v>
      </c>
      <c r="AB399" s="32">
        <f t="shared" si="198"/>
        <v>0</v>
      </c>
      <c r="AC399" s="32">
        <f t="shared" si="198"/>
        <v>0</v>
      </c>
      <c r="AD399" s="32">
        <f t="shared" si="198"/>
        <v>0</v>
      </c>
      <c r="AE399" s="32">
        <f t="shared" si="198"/>
        <v>0</v>
      </c>
      <c r="AF399" s="32">
        <f t="shared" si="198"/>
        <v>0</v>
      </c>
      <c r="AG399" s="32">
        <f t="shared" si="198"/>
        <v>1784.6</v>
      </c>
      <c r="AH399" s="32">
        <f>AH400+AH406</f>
        <v>1885</v>
      </c>
      <c r="AI399" s="128">
        <f t="shared" si="196"/>
        <v>0.97465865647187322</v>
      </c>
    </row>
    <row r="400" spans="2:35" ht="39" customHeight="1" x14ac:dyDescent="0.25">
      <c r="B400" s="94"/>
      <c r="C400" s="59"/>
      <c r="D400" s="27" t="s">
        <v>362</v>
      </c>
      <c r="E400" s="10"/>
      <c r="F400" s="28" t="s">
        <v>363</v>
      </c>
      <c r="G400" s="32">
        <f>G401+G403</f>
        <v>1646</v>
      </c>
      <c r="H400" s="32">
        <f t="shared" ref="H400:AG400" si="199">H401+H403</f>
        <v>0</v>
      </c>
      <c r="I400" s="32">
        <f t="shared" si="199"/>
        <v>0</v>
      </c>
      <c r="J400" s="32">
        <f t="shared" si="199"/>
        <v>0</v>
      </c>
      <c r="K400" s="32">
        <f t="shared" si="199"/>
        <v>0</v>
      </c>
      <c r="L400" s="32">
        <f t="shared" si="199"/>
        <v>0</v>
      </c>
      <c r="M400" s="32">
        <f t="shared" si="199"/>
        <v>0</v>
      </c>
      <c r="N400" s="32">
        <f t="shared" si="199"/>
        <v>0</v>
      </c>
      <c r="O400" s="32">
        <f t="shared" si="199"/>
        <v>0</v>
      </c>
      <c r="P400" s="32">
        <f t="shared" si="199"/>
        <v>0</v>
      </c>
      <c r="Q400" s="32">
        <f t="shared" si="199"/>
        <v>0</v>
      </c>
      <c r="R400" s="32">
        <f t="shared" si="199"/>
        <v>0</v>
      </c>
      <c r="S400" s="32">
        <f t="shared" si="199"/>
        <v>0</v>
      </c>
      <c r="T400" s="32">
        <f t="shared" si="199"/>
        <v>0</v>
      </c>
      <c r="U400" s="32">
        <f t="shared" si="199"/>
        <v>0</v>
      </c>
      <c r="V400" s="32">
        <f t="shared" si="199"/>
        <v>0</v>
      </c>
      <c r="W400" s="32">
        <f t="shared" si="199"/>
        <v>0</v>
      </c>
      <c r="X400" s="32">
        <f t="shared" si="199"/>
        <v>0</v>
      </c>
      <c r="Y400" s="32">
        <f t="shared" si="199"/>
        <v>0</v>
      </c>
      <c r="Z400" s="32">
        <f t="shared" si="199"/>
        <v>0</v>
      </c>
      <c r="AA400" s="32">
        <f t="shared" si="199"/>
        <v>0</v>
      </c>
      <c r="AB400" s="32">
        <f t="shared" si="199"/>
        <v>0</v>
      </c>
      <c r="AC400" s="32">
        <f t="shared" si="199"/>
        <v>0</v>
      </c>
      <c r="AD400" s="32">
        <f t="shared" si="199"/>
        <v>0</v>
      </c>
      <c r="AE400" s="32">
        <f t="shared" si="199"/>
        <v>0</v>
      </c>
      <c r="AF400" s="32">
        <f t="shared" si="199"/>
        <v>0</v>
      </c>
      <c r="AG400" s="32">
        <f t="shared" si="199"/>
        <v>1646</v>
      </c>
      <c r="AH400" s="32">
        <f>AH401+AH403</f>
        <v>1673</v>
      </c>
      <c r="AI400" s="128">
        <f t="shared" si="196"/>
        <v>1</v>
      </c>
    </row>
    <row r="401" spans="2:35" ht="31.5" customHeight="1" x14ac:dyDescent="0.25">
      <c r="B401" s="94"/>
      <c r="C401" s="59"/>
      <c r="D401" s="27" t="s">
        <v>370</v>
      </c>
      <c r="E401" s="10"/>
      <c r="F401" s="43" t="s">
        <v>371</v>
      </c>
      <c r="G401" s="32">
        <f>G402</f>
        <v>50</v>
      </c>
      <c r="H401" s="32">
        <f t="shared" ref="H401:AG401" si="200">H402</f>
        <v>0</v>
      </c>
      <c r="I401" s="32">
        <f t="shared" si="200"/>
        <v>0</v>
      </c>
      <c r="J401" s="32">
        <f t="shared" si="200"/>
        <v>0</v>
      </c>
      <c r="K401" s="32">
        <f t="shared" si="200"/>
        <v>0</v>
      </c>
      <c r="L401" s="32">
        <f t="shared" si="200"/>
        <v>0</v>
      </c>
      <c r="M401" s="32">
        <f t="shared" si="200"/>
        <v>0</v>
      </c>
      <c r="N401" s="32">
        <f t="shared" si="200"/>
        <v>0</v>
      </c>
      <c r="O401" s="32">
        <f t="shared" si="200"/>
        <v>0</v>
      </c>
      <c r="P401" s="32">
        <f t="shared" si="200"/>
        <v>0</v>
      </c>
      <c r="Q401" s="32">
        <f t="shared" si="200"/>
        <v>0</v>
      </c>
      <c r="R401" s="32">
        <f t="shared" si="200"/>
        <v>0</v>
      </c>
      <c r="S401" s="32">
        <f t="shared" si="200"/>
        <v>0</v>
      </c>
      <c r="T401" s="32">
        <f t="shared" si="200"/>
        <v>0</v>
      </c>
      <c r="U401" s="32">
        <f t="shared" si="200"/>
        <v>0</v>
      </c>
      <c r="V401" s="32">
        <f t="shared" si="200"/>
        <v>0</v>
      </c>
      <c r="W401" s="32">
        <f t="shared" si="200"/>
        <v>0</v>
      </c>
      <c r="X401" s="32">
        <f t="shared" si="200"/>
        <v>0</v>
      </c>
      <c r="Y401" s="32">
        <f t="shared" si="200"/>
        <v>0</v>
      </c>
      <c r="Z401" s="32">
        <f t="shared" si="200"/>
        <v>0</v>
      </c>
      <c r="AA401" s="32">
        <f t="shared" si="200"/>
        <v>0</v>
      </c>
      <c r="AB401" s="32">
        <f t="shared" si="200"/>
        <v>0</v>
      </c>
      <c r="AC401" s="32">
        <f t="shared" si="200"/>
        <v>0</v>
      </c>
      <c r="AD401" s="32">
        <f t="shared" si="200"/>
        <v>0</v>
      </c>
      <c r="AE401" s="32">
        <f t="shared" si="200"/>
        <v>0</v>
      </c>
      <c r="AF401" s="32">
        <f t="shared" si="200"/>
        <v>0</v>
      </c>
      <c r="AG401" s="32">
        <f t="shared" si="200"/>
        <v>50</v>
      </c>
      <c r="AH401" s="32">
        <f>AH402</f>
        <v>77</v>
      </c>
      <c r="AI401" s="128">
        <f t="shared" si="196"/>
        <v>1</v>
      </c>
    </row>
    <row r="402" spans="2:35" ht="19.5" customHeight="1" x14ac:dyDescent="0.25">
      <c r="B402" s="94"/>
      <c r="C402" s="59"/>
      <c r="D402" s="44"/>
      <c r="E402" s="55">
        <v>800</v>
      </c>
      <c r="F402" s="43" t="s">
        <v>129</v>
      </c>
      <c r="G402" s="32">
        <v>50</v>
      </c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  <c r="AA402" s="32"/>
      <c r="AB402" s="32"/>
      <c r="AC402" s="32"/>
      <c r="AD402" s="32"/>
      <c r="AE402" s="32"/>
      <c r="AF402" s="32"/>
      <c r="AG402" s="32">
        <v>50</v>
      </c>
      <c r="AH402" s="32">
        <v>77</v>
      </c>
      <c r="AI402" s="128">
        <f t="shared" si="196"/>
        <v>1</v>
      </c>
    </row>
    <row r="403" spans="2:35" ht="32.450000000000003" customHeight="1" x14ac:dyDescent="0.25">
      <c r="B403" s="94"/>
      <c r="C403" s="59"/>
      <c r="D403" s="27" t="s">
        <v>393</v>
      </c>
      <c r="E403" s="44"/>
      <c r="F403" s="58" t="s">
        <v>394</v>
      </c>
      <c r="G403" s="8">
        <f>G404+G405</f>
        <v>1596</v>
      </c>
      <c r="H403" s="8">
        <f t="shared" ref="H403:AG403" si="201">H404+H405</f>
        <v>0</v>
      </c>
      <c r="I403" s="8">
        <f t="shared" si="201"/>
        <v>0</v>
      </c>
      <c r="J403" s="8">
        <f t="shared" si="201"/>
        <v>0</v>
      </c>
      <c r="K403" s="8">
        <f t="shared" si="201"/>
        <v>0</v>
      </c>
      <c r="L403" s="8">
        <f t="shared" si="201"/>
        <v>0</v>
      </c>
      <c r="M403" s="8">
        <f t="shared" si="201"/>
        <v>0</v>
      </c>
      <c r="N403" s="8">
        <f t="shared" si="201"/>
        <v>0</v>
      </c>
      <c r="O403" s="8">
        <f t="shared" si="201"/>
        <v>0</v>
      </c>
      <c r="P403" s="8">
        <f t="shared" si="201"/>
        <v>0</v>
      </c>
      <c r="Q403" s="8">
        <f t="shared" si="201"/>
        <v>0</v>
      </c>
      <c r="R403" s="8">
        <f t="shared" si="201"/>
        <v>0</v>
      </c>
      <c r="S403" s="8">
        <f t="shared" si="201"/>
        <v>0</v>
      </c>
      <c r="T403" s="8">
        <f t="shared" si="201"/>
        <v>0</v>
      </c>
      <c r="U403" s="8">
        <f t="shared" si="201"/>
        <v>0</v>
      </c>
      <c r="V403" s="8">
        <f t="shared" si="201"/>
        <v>0</v>
      </c>
      <c r="W403" s="8">
        <f t="shared" si="201"/>
        <v>0</v>
      </c>
      <c r="X403" s="8">
        <f t="shared" si="201"/>
        <v>0</v>
      </c>
      <c r="Y403" s="8">
        <f t="shared" si="201"/>
        <v>0</v>
      </c>
      <c r="Z403" s="8">
        <f t="shared" si="201"/>
        <v>0</v>
      </c>
      <c r="AA403" s="8">
        <f t="shared" si="201"/>
        <v>0</v>
      </c>
      <c r="AB403" s="8">
        <f t="shared" si="201"/>
        <v>0</v>
      </c>
      <c r="AC403" s="8">
        <f t="shared" si="201"/>
        <v>0</v>
      </c>
      <c r="AD403" s="8">
        <f t="shared" si="201"/>
        <v>0</v>
      </c>
      <c r="AE403" s="8">
        <f t="shared" si="201"/>
        <v>0</v>
      </c>
      <c r="AF403" s="8">
        <f t="shared" si="201"/>
        <v>0</v>
      </c>
      <c r="AG403" s="8">
        <f t="shared" si="201"/>
        <v>1596</v>
      </c>
      <c r="AH403" s="8">
        <f>AH404+AH405</f>
        <v>1596</v>
      </c>
      <c r="AI403" s="128">
        <f t="shared" si="196"/>
        <v>1</v>
      </c>
    </row>
    <row r="404" spans="2:35" ht="82.5" customHeight="1" x14ac:dyDescent="0.25">
      <c r="B404" s="94"/>
      <c r="C404" s="59"/>
      <c r="D404" s="55"/>
      <c r="E404" s="44" t="s">
        <v>246</v>
      </c>
      <c r="F404" s="42" t="s">
        <v>247</v>
      </c>
      <c r="G404" s="8">
        <f>1065.29+311.86</f>
        <v>1377.15</v>
      </c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>
        <f>1065.29+311.86</f>
        <v>1377.15</v>
      </c>
      <c r="AH404" s="8">
        <v>1330.8</v>
      </c>
      <c r="AI404" s="128">
        <f t="shared" si="196"/>
        <v>1</v>
      </c>
    </row>
    <row r="405" spans="2:35" ht="32.450000000000003" customHeight="1" x14ac:dyDescent="0.25">
      <c r="B405" s="94"/>
      <c r="C405" s="59"/>
      <c r="D405" s="55"/>
      <c r="E405" s="44" t="s">
        <v>70</v>
      </c>
      <c r="F405" s="42" t="s">
        <v>71</v>
      </c>
      <c r="G405" s="8">
        <f>13.19+205.66</f>
        <v>218.85</v>
      </c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>
        <v>218.85</v>
      </c>
      <c r="AH405" s="8">
        <v>265.2</v>
      </c>
      <c r="AI405" s="128">
        <f t="shared" si="196"/>
        <v>1</v>
      </c>
    </row>
    <row r="406" spans="2:35" ht="37.9" customHeight="1" x14ac:dyDescent="0.25">
      <c r="B406" s="94"/>
      <c r="C406" s="55"/>
      <c r="D406" s="27" t="s">
        <v>395</v>
      </c>
      <c r="E406" s="51"/>
      <c r="F406" s="28" t="s">
        <v>396</v>
      </c>
      <c r="G406" s="32">
        <f>G407</f>
        <v>185</v>
      </c>
      <c r="H406" s="32">
        <f t="shared" ref="H406:AG407" si="202">H407</f>
        <v>0</v>
      </c>
      <c r="I406" s="32">
        <f t="shared" si="202"/>
        <v>0</v>
      </c>
      <c r="J406" s="32">
        <f t="shared" si="202"/>
        <v>0</v>
      </c>
      <c r="K406" s="32">
        <f t="shared" si="202"/>
        <v>0</v>
      </c>
      <c r="L406" s="32">
        <f t="shared" si="202"/>
        <v>0</v>
      </c>
      <c r="M406" s="32">
        <f t="shared" si="202"/>
        <v>0</v>
      </c>
      <c r="N406" s="32">
        <f t="shared" si="202"/>
        <v>0</v>
      </c>
      <c r="O406" s="32">
        <f t="shared" si="202"/>
        <v>0</v>
      </c>
      <c r="P406" s="32">
        <f t="shared" si="202"/>
        <v>0</v>
      </c>
      <c r="Q406" s="32">
        <f t="shared" si="202"/>
        <v>0</v>
      </c>
      <c r="R406" s="32">
        <f t="shared" si="202"/>
        <v>0</v>
      </c>
      <c r="S406" s="32">
        <f t="shared" si="202"/>
        <v>0</v>
      </c>
      <c r="T406" s="32">
        <f t="shared" si="202"/>
        <v>0</v>
      </c>
      <c r="U406" s="32">
        <f t="shared" si="202"/>
        <v>0</v>
      </c>
      <c r="V406" s="32">
        <f t="shared" si="202"/>
        <v>0</v>
      </c>
      <c r="W406" s="32">
        <f t="shared" si="202"/>
        <v>0</v>
      </c>
      <c r="X406" s="32">
        <f t="shared" si="202"/>
        <v>0</v>
      </c>
      <c r="Y406" s="32">
        <f t="shared" si="202"/>
        <v>0</v>
      </c>
      <c r="Z406" s="32">
        <f t="shared" si="202"/>
        <v>0</v>
      </c>
      <c r="AA406" s="32">
        <f t="shared" si="202"/>
        <v>0</v>
      </c>
      <c r="AB406" s="32">
        <f t="shared" si="202"/>
        <v>0</v>
      </c>
      <c r="AC406" s="32">
        <f t="shared" si="202"/>
        <v>0</v>
      </c>
      <c r="AD406" s="32">
        <f t="shared" si="202"/>
        <v>0</v>
      </c>
      <c r="AE406" s="32">
        <f t="shared" si="202"/>
        <v>0</v>
      </c>
      <c r="AF406" s="32">
        <f t="shared" si="202"/>
        <v>0</v>
      </c>
      <c r="AG406" s="32">
        <f t="shared" si="202"/>
        <v>138.6</v>
      </c>
      <c r="AH406" s="32">
        <f>AH407</f>
        <v>212</v>
      </c>
      <c r="AI406" s="128">
        <f t="shared" si="196"/>
        <v>0.7491891891891892</v>
      </c>
    </row>
    <row r="407" spans="2:35" ht="20.25" customHeight="1" x14ac:dyDescent="0.25">
      <c r="B407" s="94"/>
      <c r="C407" s="55"/>
      <c r="D407" s="27" t="s">
        <v>403</v>
      </c>
      <c r="E407" s="86"/>
      <c r="F407" s="28" t="s">
        <v>404</v>
      </c>
      <c r="G407" s="32">
        <f>G408</f>
        <v>185</v>
      </c>
      <c r="H407" s="32">
        <f t="shared" si="202"/>
        <v>0</v>
      </c>
      <c r="I407" s="32">
        <f t="shared" si="202"/>
        <v>0</v>
      </c>
      <c r="J407" s="32">
        <f t="shared" si="202"/>
        <v>0</v>
      </c>
      <c r="K407" s="32">
        <f t="shared" si="202"/>
        <v>0</v>
      </c>
      <c r="L407" s="32">
        <f t="shared" si="202"/>
        <v>0</v>
      </c>
      <c r="M407" s="32">
        <f t="shared" si="202"/>
        <v>0</v>
      </c>
      <c r="N407" s="32">
        <f t="shared" si="202"/>
        <v>0</v>
      </c>
      <c r="O407" s="32">
        <f t="shared" si="202"/>
        <v>0</v>
      </c>
      <c r="P407" s="32">
        <f t="shared" si="202"/>
        <v>0</v>
      </c>
      <c r="Q407" s="32">
        <f t="shared" si="202"/>
        <v>0</v>
      </c>
      <c r="R407" s="32">
        <f t="shared" si="202"/>
        <v>0</v>
      </c>
      <c r="S407" s="32">
        <f t="shared" si="202"/>
        <v>0</v>
      </c>
      <c r="T407" s="32">
        <f t="shared" si="202"/>
        <v>0</v>
      </c>
      <c r="U407" s="32">
        <f t="shared" si="202"/>
        <v>0</v>
      </c>
      <c r="V407" s="32">
        <f t="shared" si="202"/>
        <v>0</v>
      </c>
      <c r="W407" s="32">
        <f t="shared" si="202"/>
        <v>0</v>
      </c>
      <c r="X407" s="32">
        <f t="shared" si="202"/>
        <v>0</v>
      </c>
      <c r="Y407" s="32">
        <f t="shared" si="202"/>
        <v>0</v>
      </c>
      <c r="Z407" s="32">
        <f t="shared" si="202"/>
        <v>0</v>
      </c>
      <c r="AA407" s="32">
        <f t="shared" si="202"/>
        <v>0</v>
      </c>
      <c r="AB407" s="32">
        <f t="shared" si="202"/>
        <v>0</v>
      </c>
      <c r="AC407" s="32">
        <f t="shared" si="202"/>
        <v>0</v>
      </c>
      <c r="AD407" s="32">
        <f t="shared" si="202"/>
        <v>0</v>
      </c>
      <c r="AE407" s="32">
        <f t="shared" si="202"/>
        <v>0</v>
      </c>
      <c r="AF407" s="32">
        <f t="shared" si="202"/>
        <v>0</v>
      </c>
      <c r="AG407" s="32">
        <f t="shared" si="202"/>
        <v>138.6</v>
      </c>
      <c r="AH407" s="32">
        <f>AH408</f>
        <v>212</v>
      </c>
      <c r="AI407" s="128">
        <f t="shared" si="196"/>
        <v>0.7491891891891892</v>
      </c>
    </row>
    <row r="408" spans="2:35" ht="34.5" customHeight="1" x14ac:dyDescent="0.25">
      <c r="B408" s="94"/>
      <c r="C408" s="55"/>
      <c r="D408" s="7"/>
      <c r="E408" s="44" t="s">
        <v>70</v>
      </c>
      <c r="F408" s="42" t="s">
        <v>71</v>
      </c>
      <c r="G408" s="32">
        <v>185</v>
      </c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  <c r="AA408" s="32"/>
      <c r="AB408" s="32"/>
      <c r="AC408" s="32"/>
      <c r="AD408" s="32"/>
      <c r="AE408" s="32"/>
      <c r="AF408" s="32"/>
      <c r="AG408" s="32">
        <v>138.6</v>
      </c>
      <c r="AH408" s="32">
        <v>212</v>
      </c>
      <c r="AI408" s="128">
        <f t="shared" si="196"/>
        <v>0.7491891891891892</v>
      </c>
    </row>
    <row r="409" spans="2:35" ht="18" customHeight="1" x14ac:dyDescent="0.25">
      <c r="B409" s="94"/>
      <c r="C409" s="59" t="s">
        <v>465</v>
      </c>
      <c r="D409" s="76"/>
      <c r="E409" s="76"/>
      <c r="F409" s="106" t="s">
        <v>466</v>
      </c>
      <c r="G409" s="8">
        <f>G410+G432+G426+G418</f>
        <v>92017.27</v>
      </c>
      <c r="H409" s="8">
        <f t="shared" ref="H409:AG409" si="203">H410+H432+H426+H418</f>
        <v>0</v>
      </c>
      <c r="I409" s="8">
        <f t="shared" si="203"/>
        <v>0</v>
      </c>
      <c r="J409" s="8">
        <f t="shared" si="203"/>
        <v>0</v>
      </c>
      <c r="K409" s="8">
        <f t="shared" si="203"/>
        <v>0</v>
      </c>
      <c r="L409" s="8">
        <f t="shared" si="203"/>
        <v>0</v>
      </c>
      <c r="M409" s="8">
        <f t="shared" si="203"/>
        <v>0</v>
      </c>
      <c r="N409" s="8">
        <f t="shared" si="203"/>
        <v>0</v>
      </c>
      <c r="O409" s="8">
        <f t="shared" si="203"/>
        <v>0</v>
      </c>
      <c r="P409" s="8">
        <f t="shared" si="203"/>
        <v>0</v>
      </c>
      <c r="Q409" s="8">
        <f t="shared" si="203"/>
        <v>0</v>
      </c>
      <c r="R409" s="8">
        <f t="shared" si="203"/>
        <v>0</v>
      </c>
      <c r="S409" s="8">
        <f t="shared" si="203"/>
        <v>0</v>
      </c>
      <c r="T409" s="8">
        <f t="shared" si="203"/>
        <v>0</v>
      </c>
      <c r="U409" s="8">
        <f t="shared" si="203"/>
        <v>0</v>
      </c>
      <c r="V409" s="8">
        <f t="shared" si="203"/>
        <v>0</v>
      </c>
      <c r="W409" s="8">
        <f t="shared" si="203"/>
        <v>0</v>
      </c>
      <c r="X409" s="8">
        <f t="shared" si="203"/>
        <v>0</v>
      </c>
      <c r="Y409" s="8">
        <f t="shared" si="203"/>
        <v>0</v>
      </c>
      <c r="Z409" s="8">
        <f t="shared" si="203"/>
        <v>0</v>
      </c>
      <c r="AA409" s="8">
        <f t="shared" si="203"/>
        <v>0</v>
      </c>
      <c r="AB409" s="8">
        <f t="shared" si="203"/>
        <v>0</v>
      </c>
      <c r="AC409" s="8">
        <f t="shared" si="203"/>
        <v>0</v>
      </c>
      <c r="AD409" s="8">
        <f t="shared" si="203"/>
        <v>0</v>
      </c>
      <c r="AE409" s="8">
        <f t="shared" si="203"/>
        <v>0</v>
      </c>
      <c r="AF409" s="8">
        <f t="shared" si="203"/>
        <v>0</v>
      </c>
      <c r="AG409" s="8">
        <f t="shared" si="203"/>
        <v>89004.81</v>
      </c>
      <c r="AH409" s="8">
        <f>AH410+AH432+AH426+AH418</f>
        <v>92179.264420000021</v>
      </c>
      <c r="AI409" s="128">
        <f t="shared" si="196"/>
        <v>0.96726201505434783</v>
      </c>
    </row>
    <row r="410" spans="2:35" ht="18" customHeight="1" x14ac:dyDescent="0.25">
      <c r="B410" s="94"/>
      <c r="C410" s="55" t="s">
        <v>467</v>
      </c>
      <c r="D410" s="67"/>
      <c r="E410" s="67"/>
      <c r="F410" s="107" t="s">
        <v>468</v>
      </c>
      <c r="G410" s="8">
        <f>G411</f>
        <v>189.89</v>
      </c>
      <c r="H410" s="8">
        <f t="shared" ref="H410:AG412" si="204">H411</f>
        <v>0</v>
      </c>
      <c r="I410" s="8">
        <f t="shared" si="204"/>
        <v>0</v>
      </c>
      <c r="J410" s="8">
        <f t="shared" si="204"/>
        <v>0</v>
      </c>
      <c r="K410" s="8">
        <f t="shared" si="204"/>
        <v>0</v>
      </c>
      <c r="L410" s="8">
        <f t="shared" si="204"/>
        <v>0</v>
      </c>
      <c r="M410" s="8">
        <f t="shared" si="204"/>
        <v>0</v>
      </c>
      <c r="N410" s="8">
        <f t="shared" si="204"/>
        <v>0</v>
      </c>
      <c r="O410" s="8">
        <f t="shared" si="204"/>
        <v>0</v>
      </c>
      <c r="P410" s="8">
        <f t="shared" si="204"/>
        <v>0</v>
      </c>
      <c r="Q410" s="8">
        <f t="shared" si="204"/>
        <v>0</v>
      </c>
      <c r="R410" s="8">
        <f t="shared" si="204"/>
        <v>0</v>
      </c>
      <c r="S410" s="8">
        <f t="shared" si="204"/>
        <v>0</v>
      </c>
      <c r="T410" s="8">
        <f t="shared" si="204"/>
        <v>0</v>
      </c>
      <c r="U410" s="8">
        <f t="shared" si="204"/>
        <v>0</v>
      </c>
      <c r="V410" s="8">
        <f t="shared" si="204"/>
        <v>0</v>
      </c>
      <c r="W410" s="8">
        <f t="shared" si="204"/>
        <v>0</v>
      </c>
      <c r="X410" s="8">
        <f t="shared" si="204"/>
        <v>0</v>
      </c>
      <c r="Y410" s="8">
        <f t="shared" si="204"/>
        <v>0</v>
      </c>
      <c r="Z410" s="8">
        <f t="shared" si="204"/>
        <v>0</v>
      </c>
      <c r="AA410" s="8">
        <f t="shared" si="204"/>
        <v>0</v>
      </c>
      <c r="AB410" s="8">
        <f t="shared" si="204"/>
        <v>0</v>
      </c>
      <c r="AC410" s="8">
        <f t="shared" si="204"/>
        <v>0</v>
      </c>
      <c r="AD410" s="8">
        <f t="shared" si="204"/>
        <v>0</v>
      </c>
      <c r="AE410" s="8">
        <f t="shared" si="204"/>
        <v>0</v>
      </c>
      <c r="AF410" s="8">
        <f t="shared" si="204"/>
        <v>0</v>
      </c>
      <c r="AG410" s="8">
        <f t="shared" si="204"/>
        <v>103.55999999999999</v>
      </c>
      <c r="AH410" s="8">
        <f>AH411</f>
        <v>216.89148</v>
      </c>
      <c r="AI410" s="128">
        <f t="shared" si="196"/>
        <v>0.54536837116225179</v>
      </c>
    </row>
    <row r="411" spans="2:35" ht="32.25" customHeight="1" x14ac:dyDescent="0.25">
      <c r="B411" s="94"/>
      <c r="C411" s="55"/>
      <c r="D411" s="27" t="s">
        <v>125</v>
      </c>
      <c r="E411" s="52"/>
      <c r="F411" s="43" t="s">
        <v>469</v>
      </c>
      <c r="G411" s="8">
        <f>G412</f>
        <v>189.89</v>
      </c>
      <c r="H411" s="8">
        <f t="shared" si="204"/>
        <v>0</v>
      </c>
      <c r="I411" s="8">
        <f t="shared" si="204"/>
        <v>0</v>
      </c>
      <c r="J411" s="8">
        <f t="shared" si="204"/>
        <v>0</v>
      </c>
      <c r="K411" s="8">
        <f t="shared" si="204"/>
        <v>0</v>
      </c>
      <c r="L411" s="8">
        <f t="shared" si="204"/>
        <v>0</v>
      </c>
      <c r="M411" s="8">
        <f t="shared" si="204"/>
        <v>0</v>
      </c>
      <c r="N411" s="8">
        <f t="shared" si="204"/>
        <v>0</v>
      </c>
      <c r="O411" s="8">
        <f t="shared" si="204"/>
        <v>0</v>
      </c>
      <c r="P411" s="8">
        <f t="shared" si="204"/>
        <v>0</v>
      </c>
      <c r="Q411" s="8">
        <f t="shared" si="204"/>
        <v>0</v>
      </c>
      <c r="R411" s="8">
        <f t="shared" si="204"/>
        <v>0</v>
      </c>
      <c r="S411" s="8">
        <f t="shared" si="204"/>
        <v>0</v>
      </c>
      <c r="T411" s="8">
        <f t="shared" si="204"/>
        <v>0</v>
      </c>
      <c r="U411" s="8">
        <f t="shared" si="204"/>
        <v>0</v>
      </c>
      <c r="V411" s="8">
        <f t="shared" si="204"/>
        <v>0</v>
      </c>
      <c r="W411" s="8">
        <f t="shared" si="204"/>
        <v>0</v>
      </c>
      <c r="X411" s="8">
        <f t="shared" si="204"/>
        <v>0</v>
      </c>
      <c r="Y411" s="8">
        <f t="shared" si="204"/>
        <v>0</v>
      </c>
      <c r="Z411" s="8">
        <f t="shared" si="204"/>
        <v>0</v>
      </c>
      <c r="AA411" s="8">
        <f t="shared" si="204"/>
        <v>0</v>
      </c>
      <c r="AB411" s="8">
        <f t="shared" si="204"/>
        <v>0</v>
      </c>
      <c r="AC411" s="8">
        <f t="shared" si="204"/>
        <v>0</v>
      </c>
      <c r="AD411" s="8">
        <f t="shared" si="204"/>
        <v>0</v>
      </c>
      <c r="AE411" s="8">
        <f t="shared" si="204"/>
        <v>0</v>
      </c>
      <c r="AF411" s="8">
        <f t="shared" si="204"/>
        <v>0</v>
      </c>
      <c r="AG411" s="8">
        <f t="shared" si="204"/>
        <v>103.55999999999999</v>
      </c>
      <c r="AH411" s="8">
        <f>AH412</f>
        <v>216.89148</v>
      </c>
      <c r="AI411" s="128">
        <f t="shared" si="196"/>
        <v>0.54536837116225179</v>
      </c>
    </row>
    <row r="412" spans="2:35" ht="51.75" customHeight="1" x14ac:dyDescent="0.25">
      <c r="B412" s="94"/>
      <c r="C412" s="55"/>
      <c r="D412" s="27" t="s">
        <v>127</v>
      </c>
      <c r="E412" s="52"/>
      <c r="F412" s="28" t="s">
        <v>128</v>
      </c>
      <c r="G412" s="8">
        <f>G413</f>
        <v>189.89</v>
      </c>
      <c r="H412" s="8">
        <f t="shared" si="204"/>
        <v>0</v>
      </c>
      <c r="I412" s="8">
        <f t="shared" si="204"/>
        <v>0</v>
      </c>
      <c r="J412" s="8">
        <f t="shared" si="204"/>
        <v>0</v>
      </c>
      <c r="K412" s="8">
        <f t="shared" si="204"/>
        <v>0</v>
      </c>
      <c r="L412" s="8">
        <f t="shared" si="204"/>
        <v>0</v>
      </c>
      <c r="M412" s="8">
        <f t="shared" si="204"/>
        <v>0</v>
      </c>
      <c r="N412" s="8">
        <f t="shared" si="204"/>
        <v>0</v>
      </c>
      <c r="O412" s="8">
        <f t="shared" si="204"/>
        <v>0</v>
      </c>
      <c r="P412" s="8">
        <f t="shared" si="204"/>
        <v>0</v>
      </c>
      <c r="Q412" s="8">
        <f t="shared" si="204"/>
        <v>0</v>
      </c>
      <c r="R412" s="8">
        <f t="shared" si="204"/>
        <v>0</v>
      </c>
      <c r="S412" s="8">
        <f t="shared" si="204"/>
        <v>0</v>
      </c>
      <c r="T412" s="8">
        <f t="shared" si="204"/>
        <v>0</v>
      </c>
      <c r="U412" s="8">
        <f t="shared" si="204"/>
        <v>0</v>
      </c>
      <c r="V412" s="8">
        <f t="shared" si="204"/>
        <v>0</v>
      </c>
      <c r="W412" s="8">
        <f t="shared" si="204"/>
        <v>0</v>
      </c>
      <c r="X412" s="8">
        <f t="shared" si="204"/>
        <v>0</v>
      </c>
      <c r="Y412" s="8">
        <f t="shared" si="204"/>
        <v>0</v>
      </c>
      <c r="Z412" s="8">
        <f t="shared" si="204"/>
        <v>0</v>
      </c>
      <c r="AA412" s="8">
        <f t="shared" si="204"/>
        <v>0</v>
      </c>
      <c r="AB412" s="8">
        <f t="shared" si="204"/>
        <v>0</v>
      </c>
      <c r="AC412" s="8">
        <f t="shared" si="204"/>
        <v>0</v>
      </c>
      <c r="AD412" s="8">
        <f t="shared" si="204"/>
        <v>0</v>
      </c>
      <c r="AE412" s="8">
        <f t="shared" si="204"/>
        <v>0</v>
      </c>
      <c r="AF412" s="8">
        <f t="shared" si="204"/>
        <v>0</v>
      </c>
      <c r="AG412" s="8">
        <f t="shared" si="204"/>
        <v>103.55999999999999</v>
      </c>
      <c r="AH412" s="8">
        <f>AH413</f>
        <v>216.89148</v>
      </c>
      <c r="AI412" s="128">
        <f t="shared" si="196"/>
        <v>0.54536837116225179</v>
      </c>
    </row>
    <row r="413" spans="2:35" ht="36.6" customHeight="1" x14ac:dyDescent="0.25">
      <c r="B413" s="94"/>
      <c r="C413" s="55"/>
      <c r="D413" s="27" t="s">
        <v>130</v>
      </c>
      <c r="E413" s="56"/>
      <c r="F413" s="77" t="s">
        <v>131</v>
      </c>
      <c r="G413" s="8">
        <f>G414+G416</f>
        <v>189.89</v>
      </c>
      <c r="H413" s="8">
        <f t="shared" ref="H413:AG413" si="205">H414+H416</f>
        <v>0</v>
      </c>
      <c r="I413" s="8">
        <f t="shared" si="205"/>
        <v>0</v>
      </c>
      <c r="J413" s="8">
        <f t="shared" si="205"/>
        <v>0</v>
      </c>
      <c r="K413" s="8">
        <f t="shared" si="205"/>
        <v>0</v>
      </c>
      <c r="L413" s="8">
        <f t="shared" si="205"/>
        <v>0</v>
      </c>
      <c r="M413" s="8">
        <f t="shared" si="205"/>
        <v>0</v>
      </c>
      <c r="N413" s="8">
        <f t="shared" si="205"/>
        <v>0</v>
      </c>
      <c r="O413" s="8">
        <f t="shared" si="205"/>
        <v>0</v>
      </c>
      <c r="P413" s="8">
        <f t="shared" si="205"/>
        <v>0</v>
      </c>
      <c r="Q413" s="8">
        <f t="shared" si="205"/>
        <v>0</v>
      </c>
      <c r="R413" s="8">
        <f t="shared" si="205"/>
        <v>0</v>
      </c>
      <c r="S413" s="8">
        <f t="shared" si="205"/>
        <v>0</v>
      </c>
      <c r="T413" s="8">
        <f t="shared" si="205"/>
        <v>0</v>
      </c>
      <c r="U413" s="8">
        <f t="shared" si="205"/>
        <v>0</v>
      </c>
      <c r="V413" s="8">
        <f t="shared" si="205"/>
        <v>0</v>
      </c>
      <c r="W413" s="8">
        <f t="shared" si="205"/>
        <v>0</v>
      </c>
      <c r="X413" s="8">
        <f t="shared" si="205"/>
        <v>0</v>
      </c>
      <c r="Y413" s="8">
        <f t="shared" si="205"/>
        <v>0</v>
      </c>
      <c r="Z413" s="8">
        <f t="shared" si="205"/>
        <v>0</v>
      </c>
      <c r="AA413" s="8">
        <f t="shared" si="205"/>
        <v>0</v>
      </c>
      <c r="AB413" s="8">
        <f t="shared" si="205"/>
        <v>0</v>
      </c>
      <c r="AC413" s="8">
        <f t="shared" si="205"/>
        <v>0</v>
      </c>
      <c r="AD413" s="8">
        <f t="shared" si="205"/>
        <v>0</v>
      </c>
      <c r="AE413" s="8">
        <f t="shared" si="205"/>
        <v>0</v>
      </c>
      <c r="AF413" s="8">
        <f t="shared" si="205"/>
        <v>0</v>
      </c>
      <c r="AG413" s="8">
        <f t="shared" si="205"/>
        <v>103.55999999999999</v>
      </c>
      <c r="AH413" s="8">
        <f>AH414+AH416</f>
        <v>216.89148</v>
      </c>
      <c r="AI413" s="128">
        <f t="shared" si="196"/>
        <v>0.54536837116225179</v>
      </c>
    </row>
    <row r="414" spans="2:35" ht="61.5" customHeight="1" x14ac:dyDescent="0.25">
      <c r="B414" s="94"/>
      <c r="C414" s="55"/>
      <c r="D414" s="27" t="s">
        <v>132</v>
      </c>
      <c r="E414" s="56"/>
      <c r="F414" s="58" t="s">
        <v>133</v>
      </c>
      <c r="G414" s="8">
        <f>G415</f>
        <v>3.57</v>
      </c>
      <c r="H414" s="8">
        <f t="shared" ref="H414:AG414" si="206">H415</f>
        <v>0</v>
      </c>
      <c r="I414" s="8">
        <f t="shared" si="206"/>
        <v>0</v>
      </c>
      <c r="J414" s="8">
        <f t="shared" si="206"/>
        <v>0</v>
      </c>
      <c r="K414" s="8">
        <f t="shared" si="206"/>
        <v>0</v>
      </c>
      <c r="L414" s="8">
        <f t="shared" si="206"/>
        <v>0</v>
      </c>
      <c r="M414" s="8">
        <f t="shared" si="206"/>
        <v>0</v>
      </c>
      <c r="N414" s="8">
        <f t="shared" si="206"/>
        <v>0</v>
      </c>
      <c r="O414" s="8">
        <f t="shared" si="206"/>
        <v>0</v>
      </c>
      <c r="P414" s="8">
        <f t="shared" si="206"/>
        <v>0</v>
      </c>
      <c r="Q414" s="8">
        <f t="shared" si="206"/>
        <v>0</v>
      </c>
      <c r="R414" s="8">
        <f t="shared" si="206"/>
        <v>0</v>
      </c>
      <c r="S414" s="8">
        <f t="shared" si="206"/>
        <v>0</v>
      </c>
      <c r="T414" s="8">
        <f t="shared" si="206"/>
        <v>0</v>
      </c>
      <c r="U414" s="8">
        <f t="shared" si="206"/>
        <v>0</v>
      </c>
      <c r="V414" s="8">
        <f t="shared" si="206"/>
        <v>0</v>
      </c>
      <c r="W414" s="8">
        <f t="shared" si="206"/>
        <v>0</v>
      </c>
      <c r="X414" s="8">
        <f t="shared" si="206"/>
        <v>0</v>
      </c>
      <c r="Y414" s="8">
        <f t="shared" si="206"/>
        <v>0</v>
      </c>
      <c r="Z414" s="8">
        <f t="shared" si="206"/>
        <v>0</v>
      </c>
      <c r="AA414" s="8">
        <f t="shared" si="206"/>
        <v>0</v>
      </c>
      <c r="AB414" s="8">
        <f t="shared" si="206"/>
        <v>0</v>
      </c>
      <c r="AC414" s="8">
        <f t="shared" si="206"/>
        <v>0</v>
      </c>
      <c r="AD414" s="8">
        <f t="shared" si="206"/>
        <v>0</v>
      </c>
      <c r="AE414" s="8">
        <f t="shared" si="206"/>
        <v>0</v>
      </c>
      <c r="AF414" s="8">
        <f t="shared" si="206"/>
        <v>0</v>
      </c>
      <c r="AG414" s="8">
        <f t="shared" si="206"/>
        <v>3.57</v>
      </c>
      <c r="AH414" s="8">
        <f>AH415</f>
        <v>3.5714799999999998</v>
      </c>
      <c r="AI414" s="128">
        <f t="shared" si="196"/>
        <v>1</v>
      </c>
    </row>
    <row r="415" spans="2:35" ht="15.75" customHeight="1" x14ac:dyDescent="0.25">
      <c r="B415" s="94"/>
      <c r="C415" s="55"/>
      <c r="D415" s="7"/>
      <c r="E415" s="55">
        <v>800</v>
      </c>
      <c r="F415" s="43" t="s">
        <v>129</v>
      </c>
      <c r="G415" s="8">
        <v>3.57</v>
      </c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>
        <v>3.57</v>
      </c>
      <c r="AH415" s="8">
        <f>2.9+0.67148</f>
        <v>3.5714799999999998</v>
      </c>
      <c r="AI415" s="128">
        <f t="shared" si="196"/>
        <v>1</v>
      </c>
    </row>
    <row r="416" spans="2:35" ht="49.5" customHeight="1" x14ac:dyDescent="0.25">
      <c r="B416" s="94"/>
      <c r="C416" s="55"/>
      <c r="D416" s="27" t="s">
        <v>134</v>
      </c>
      <c r="E416" s="55"/>
      <c r="F416" s="43" t="s">
        <v>135</v>
      </c>
      <c r="G416" s="8">
        <f>G417</f>
        <v>186.32</v>
      </c>
      <c r="H416" s="8">
        <f t="shared" ref="H416:AG416" si="207">H417</f>
        <v>0</v>
      </c>
      <c r="I416" s="8">
        <f t="shared" si="207"/>
        <v>0</v>
      </c>
      <c r="J416" s="8">
        <f t="shared" si="207"/>
        <v>0</v>
      </c>
      <c r="K416" s="8">
        <f t="shared" si="207"/>
        <v>0</v>
      </c>
      <c r="L416" s="8">
        <f t="shared" si="207"/>
        <v>0</v>
      </c>
      <c r="M416" s="8">
        <f t="shared" si="207"/>
        <v>0</v>
      </c>
      <c r="N416" s="8">
        <f t="shared" si="207"/>
        <v>0</v>
      </c>
      <c r="O416" s="8">
        <f t="shared" si="207"/>
        <v>0</v>
      </c>
      <c r="P416" s="8">
        <f t="shared" si="207"/>
        <v>0</v>
      </c>
      <c r="Q416" s="8">
        <f t="shared" si="207"/>
        <v>0</v>
      </c>
      <c r="R416" s="8">
        <f t="shared" si="207"/>
        <v>0</v>
      </c>
      <c r="S416" s="8">
        <f t="shared" si="207"/>
        <v>0</v>
      </c>
      <c r="T416" s="8">
        <f t="shared" si="207"/>
        <v>0</v>
      </c>
      <c r="U416" s="8">
        <f t="shared" si="207"/>
        <v>0</v>
      </c>
      <c r="V416" s="8">
        <f t="shared" si="207"/>
        <v>0</v>
      </c>
      <c r="W416" s="8">
        <f t="shared" si="207"/>
        <v>0</v>
      </c>
      <c r="X416" s="8">
        <f t="shared" si="207"/>
        <v>0</v>
      </c>
      <c r="Y416" s="8">
        <f t="shared" si="207"/>
        <v>0</v>
      </c>
      <c r="Z416" s="8">
        <f t="shared" si="207"/>
        <v>0</v>
      </c>
      <c r="AA416" s="8">
        <f t="shared" si="207"/>
        <v>0</v>
      </c>
      <c r="AB416" s="8">
        <f t="shared" si="207"/>
        <v>0</v>
      </c>
      <c r="AC416" s="8">
        <f t="shared" si="207"/>
        <v>0</v>
      </c>
      <c r="AD416" s="8">
        <f t="shared" si="207"/>
        <v>0</v>
      </c>
      <c r="AE416" s="8">
        <f t="shared" si="207"/>
        <v>0</v>
      </c>
      <c r="AF416" s="8">
        <f t="shared" si="207"/>
        <v>0</v>
      </c>
      <c r="AG416" s="8">
        <f t="shared" si="207"/>
        <v>99.99</v>
      </c>
      <c r="AH416" s="8">
        <f>AH417</f>
        <v>213.32</v>
      </c>
      <c r="AI416" s="128">
        <f t="shared" si="196"/>
        <v>0.53665736367539718</v>
      </c>
    </row>
    <row r="417" spans="2:35" ht="15.75" customHeight="1" x14ac:dyDescent="0.25">
      <c r="B417" s="94"/>
      <c r="C417" s="55"/>
      <c r="D417" s="7"/>
      <c r="E417" s="55">
        <v>800</v>
      </c>
      <c r="F417" s="43" t="s">
        <v>129</v>
      </c>
      <c r="G417" s="8">
        <v>186.32</v>
      </c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>
        <v>99.99</v>
      </c>
      <c r="AH417" s="8">
        <v>213.32</v>
      </c>
      <c r="AI417" s="128">
        <f t="shared" si="196"/>
        <v>0.53665736367539718</v>
      </c>
    </row>
    <row r="418" spans="2:35" ht="15.75" customHeight="1" x14ac:dyDescent="0.25">
      <c r="B418" s="94"/>
      <c r="C418" s="59" t="s">
        <v>470</v>
      </c>
      <c r="D418" s="7"/>
      <c r="E418" s="55"/>
      <c r="F418" s="43" t="s">
        <v>471</v>
      </c>
      <c r="G418" s="8">
        <f>G419</f>
        <v>13042.19</v>
      </c>
      <c r="H418" s="8">
        <f t="shared" ref="H418:AG420" si="208">H419</f>
        <v>0</v>
      </c>
      <c r="I418" s="8">
        <f t="shared" si="208"/>
        <v>0</v>
      </c>
      <c r="J418" s="8">
        <f t="shared" si="208"/>
        <v>0</v>
      </c>
      <c r="K418" s="8">
        <f t="shared" si="208"/>
        <v>0</v>
      </c>
      <c r="L418" s="8">
        <f t="shared" si="208"/>
        <v>0</v>
      </c>
      <c r="M418" s="8">
        <f t="shared" si="208"/>
        <v>0</v>
      </c>
      <c r="N418" s="8">
        <f t="shared" si="208"/>
        <v>0</v>
      </c>
      <c r="O418" s="8">
        <f t="shared" si="208"/>
        <v>0</v>
      </c>
      <c r="P418" s="8">
        <f t="shared" si="208"/>
        <v>0</v>
      </c>
      <c r="Q418" s="8">
        <f t="shared" si="208"/>
        <v>0</v>
      </c>
      <c r="R418" s="8">
        <f t="shared" si="208"/>
        <v>0</v>
      </c>
      <c r="S418" s="8">
        <f t="shared" si="208"/>
        <v>0</v>
      </c>
      <c r="T418" s="8">
        <f t="shared" si="208"/>
        <v>0</v>
      </c>
      <c r="U418" s="8">
        <f t="shared" si="208"/>
        <v>0</v>
      </c>
      <c r="V418" s="8">
        <f t="shared" si="208"/>
        <v>0</v>
      </c>
      <c r="W418" s="8">
        <f t="shared" si="208"/>
        <v>0</v>
      </c>
      <c r="X418" s="8">
        <f t="shared" si="208"/>
        <v>0</v>
      </c>
      <c r="Y418" s="8">
        <f t="shared" si="208"/>
        <v>0</v>
      </c>
      <c r="Z418" s="8">
        <f t="shared" si="208"/>
        <v>0</v>
      </c>
      <c r="AA418" s="8">
        <f t="shared" si="208"/>
        <v>0</v>
      </c>
      <c r="AB418" s="8">
        <f t="shared" si="208"/>
        <v>0</v>
      </c>
      <c r="AC418" s="8">
        <f t="shared" si="208"/>
        <v>0</v>
      </c>
      <c r="AD418" s="8">
        <f t="shared" si="208"/>
        <v>0</v>
      </c>
      <c r="AE418" s="8">
        <f t="shared" si="208"/>
        <v>0</v>
      </c>
      <c r="AF418" s="8">
        <f t="shared" si="208"/>
        <v>0</v>
      </c>
      <c r="AG418" s="8">
        <f t="shared" si="208"/>
        <v>13041.7</v>
      </c>
      <c r="AH418" s="8">
        <f>AH419</f>
        <v>13096.19</v>
      </c>
      <c r="AI418" s="128">
        <f t="shared" si="196"/>
        <v>0.99996242962263238</v>
      </c>
    </row>
    <row r="419" spans="2:35" ht="50.25" customHeight="1" x14ac:dyDescent="0.25">
      <c r="B419" s="94"/>
      <c r="C419" s="55"/>
      <c r="D419" s="27" t="s">
        <v>142</v>
      </c>
      <c r="E419" s="59"/>
      <c r="F419" s="46" t="s">
        <v>143</v>
      </c>
      <c r="G419" s="8">
        <f>G420</f>
        <v>13042.19</v>
      </c>
      <c r="H419" s="8">
        <f t="shared" si="208"/>
        <v>0</v>
      </c>
      <c r="I419" s="8">
        <f t="shared" si="208"/>
        <v>0</v>
      </c>
      <c r="J419" s="8">
        <f t="shared" si="208"/>
        <v>0</v>
      </c>
      <c r="K419" s="8">
        <f t="shared" si="208"/>
        <v>0</v>
      </c>
      <c r="L419" s="8">
        <f t="shared" si="208"/>
        <v>0</v>
      </c>
      <c r="M419" s="8">
        <f t="shared" si="208"/>
        <v>0</v>
      </c>
      <c r="N419" s="8">
        <f t="shared" si="208"/>
        <v>0</v>
      </c>
      <c r="O419" s="8">
        <f t="shared" si="208"/>
        <v>0</v>
      </c>
      <c r="P419" s="8">
        <f t="shared" si="208"/>
        <v>0</v>
      </c>
      <c r="Q419" s="8">
        <f t="shared" si="208"/>
        <v>0</v>
      </c>
      <c r="R419" s="8">
        <f t="shared" si="208"/>
        <v>0</v>
      </c>
      <c r="S419" s="8">
        <f t="shared" si="208"/>
        <v>0</v>
      </c>
      <c r="T419" s="8">
        <f t="shared" si="208"/>
        <v>0</v>
      </c>
      <c r="U419" s="8">
        <f t="shared" si="208"/>
        <v>0</v>
      </c>
      <c r="V419" s="8">
        <f t="shared" si="208"/>
        <v>0</v>
      </c>
      <c r="W419" s="8">
        <f t="shared" si="208"/>
        <v>0</v>
      </c>
      <c r="X419" s="8">
        <f t="shared" si="208"/>
        <v>0</v>
      </c>
      <c r="Y419" s="8">
        <f t="shared" si="208"/>
        <v>0</v>
      </c>
      <c r="Z419" s="8">
        <f t="shared" si="208"/>
        <v>0</v>
      </c>
      <c r="AA419" s="8">
        <f t="shared" si="208"/>
        <v>0</v>
      </c>
      <c r="AB419" s="8">
        <f t="shared" si="208"/>
        <v>0</v>
      </c>
      <c r="AC419" s="8">
        <f t="shared" si="208"/>
        <v>0</v>
      </c>
      <c r="AD419" s="8">
        <f t="shared" si="208"/>
        <v>0</v>
      </c>
      <c r="AE419" s="8">
        <f t="shared" si="208"/>
        <v>0</v>
      </c>
      <c r="AF419" s="8">
        <f t="shared" si="208"/>
        <v>0</v>
      </c>
      <c r="AG419" s="8">
        <f t="shared" si="208"/>
        <v>13041.7</v>
      </c>
      <c r="AH419" s="8">
        <f>AH420</f>
        <v>13096.19</v>
      </c>
      <c r="AI419" s="128">
        <f t="shared" si="196"/>
        <v>0.99996242962263238</v>
      </c>
    </row>
    <row r="420" spans="2:35" ht="50.25" customHeight="1" x14ac:dyDescent="0.25">
      <c r="B420" s="94"/>
      <c r="C420" s="55"/>
      <c r="D420" s="27" t="s">
        <v>144</v>
      </c>
      <c r="E420" s="28"/>
      <c r="F420" s="28" t="s">
        <v>145</v>
      </c>
      <c r="G420" s="8">
        <f>G421</f>
        <v>13042.19</v>
      </c>
      <c r="H420" s="8">
        <f t="shared" si="208"/>
        <v>0</v>
      </c>
      <c r="I420" s="8">
        <f t="shared" si="208"/>
        <v>0</v>
      </c>
      <c r="J420" s="8">
        <f t="shared" si="208"/>
        <v>0</v>
      </c>
      <c r="K420" s="8">
        <f t="shared" si="208"/>
        <v>0</v>
      </c>
      <c r="L420" s="8">
        <f t="shared" si="208"/>
        <v>0</v>
      </c>
      <c r="M420" s="8">
        <f t="shared" si="208"/>
        <v>0</v>
      </c>
      <c r="N420" s="8">
        <f t="shared" si="208"/>
        <v>0</v>
      </c>
      <c r="O420" s="8">
        <f t="shared" si="208"/>
        <v>0</v>
      </c>
      <c r="P420" s="8">
        <f t="shared" si="208"/>
        <v>0</v>
      </c>
      <c r="Q420" s="8">
        <f t="shared" si="208"/>
        <v>0</v>
      </c>
      <c r="R420" s="8">
        <f t="shared" si="208"/>
        <v>0</v>
      </c>
      <c r="S420" s="8">
        <f t="shared" si="208"/>
        <v>0</v>
      </c>
      <c r="T420" s="8">
        <f t="shared" si="208"/>
        <v>0</v>
      </c>
      <c r="U420" s="8">
        <f t="shared" si="208"/>
        <v>0</v>
      </c>
      <c r="V420" s="8">
        <f t="shared" si="208"/>
        <v>0</v>
      </c>
      <c r="W420" s="8">
        <f t="shared" si="208"/>
        <v>0</v>
      </c>
      <c r="X420" s="8">
        <f t="shared" si="208"/>
        <v>0</v>
      </c>
      <c r="Y420" s="8">
        <f t="shared" si="208"/>
        <v>0</v>
      </c>
      <c r="Z420" s="8">
        <f t="shared" si="208"/>
        <v>0</v>
      </c>
      <c r="AA420" s="8">
        <f t="shared" si="208"/>
        <v>0</v>
      </c>
      <c r="AB420" s="8">
        <f t="shared" si="208"/>
        <v>0</v>
      </c>
      <c r="AC420" s="8">
        <f t="shared" si="208"/>
        <v>0</v>
      </c>
      <c r="AD420" s="8">
        <f t="shared" si="208"/>
        <v>0</v>
      </c>
      <c r="AE420" s="8">
        <f t="shared" si="208"/>
        <v>0</v>
      </c>
      <c r="AF420" s="8">
        <f t="shared" si="208"/>
        <v>0</v>
      </c>
      <c r="AG420" s="8">
        <f t="shared" si="208"/>
        <v>13041.7</v>
      </c>
      <c r="AH420" s="8">
        <f>AH421</f>
        <v>13096.19</v>
      </c>
      <c r="AI420" s="128">
        <f t="shared" si="196"/>
        <v>0.99996242962263238</v>
      </c>
    </row>
    <row r="421" spans="2:35" ht="48.75" customHeight="1" x14ac:dyDescent="0.25">
      <c r="B421" s="94"/>
      <c r="C421" s="55"/>
      <c r="D421" s="27" t="s">
        <v>169</v>
      </c>
      <c r="E421" s="46"/>
      <c r="F421" s="46" t="s">
        <v>170</v>
      </c>
      <c r="G421" s="8">
        <f>G424+G422</f>
        <v>13042.19</v>
      </c>
      <c r="H421" s="8">
        <f t="shared" ref="H421:AG421" si="209">H424+H422</f>
        <v>0</v>
      </c>
      <c r="I421" s="8">
        <f t="shared" si="209"/>
        <v>0</v>
      </c>
      <c r="J421" s="8">
        <f t="shared" si="209"/>
        <v>0</v>
      </c>
      <c r="K421" s="8">
        <f t="shared" si="209"/>
        <v>0</v>
      </c>
      <c r="L421" s="8">
        <f t="shared" si="209"/>
        <v>0</v>
      </c>
      <c r="M421" s="8">
        <f t="shared" si="209"/>
        <v>0</v>
      </c>
      <c r="N421" s="8">
        <f t="shared" si="209"/>
        <v>0</v>
      </c>
      <c r="O421" s="8">
        <f t="shared" si="209"/>
        <v>0</v>
      </c>
      <c r="P421" s="8">
        <f t="shared" si="209"/>
        <v>0</v>
      </c>
      <c r="Q421" s="8">
        <f t="shared" si="209"/>
        <v>0</v>
      </c>
      <c r="R421" s="8">
        <f t="shared" si="209"/>
        <v>0</v>
      </c>
      <c r="S421" s="8">
        <f t="shared" si="209"/>
        <v>0</v>
      </c>
      <c r="T421" s="8">
        <f t="shared" si="209"/>
        <v>0</v>
      </c>
      <c r="U421" s="8">
        <f t="shared" si="209"/>
        <v>0</v>
      </c>
      <c r="V421" s="8">
        <f t="shared" si="209"/>
        <v>0</v>
      </c>
      <c r="W421" s="8">
        <f t="shared" si="209"/>
        <v>0</v>
      </c>
      <c r="X421" s="8">
        <f t="shared" si="209"/>
        <v>0</v>
      </c>
      <c r="Y421" s="8">
        <f t="shared" si="209"/>
        <v>0</v>
      </c>
      <c r="Z421" s="8">
        <f t="shared" si="209"/>
        <v>0</v>
      </c>
      <c r="AA421" s="8">
        <f t="shared" si="209"/>
        <v>0</v>
      </c>
      <c r="AB421" s="8">
        <f t="shared" si="209"/>
        <v>0</v>
      </c>
      <c r="AC421" s="8">
        <f t="shared" si="209"/>
        <v>0</v>
      </c>
      <c r="AD421" s="8">
        <f t="shared" si="209"/>
        <v>0</v>
      </c>
      <c r="AE421" s="8">
        <f t="shared" si="209"/>
        <v>0</v>
      </c>
      <c r="AF421" s="8">
        <f t="shared" si="209"/>
        <v>0</v>
      </c>
      <c r="AG421" s="8">
        <f t="shared" si="209"/>
        <v>13041.7</v>
      </c>
      <c r="AH421" s="8">
        <f>AH424+AH422</f>
        <v>13096.19</v>
      </c>
      <c r="AI421" s="128">
        <f t="shared" si="196"/>
        <v>0.99996242962263238</v>
      </c>
    </row>
    <row r="422" spans="2:35" ht="48.75" customHeight="1" x14ac:dyDescent="0.25">
      <c r="B422" s="94"/>
      <c r="C422" s="55"/>
      <c r="D422" s="27" t="s">
        <v>523</v>
      </c>
      <c r="E422" s="69"/>
      <c r="F422" s="60" t="s">
        <v>524</v>
      </c>
      <c r="G422" s="8">
        <f>G423</f>
        <v>75.489999999999995</v>
      </c>
      <c r="H422" s="8">
        <f t="shared" ref="H422:AG422" si="210">H423</f>
        <v>0</v>
      </c>
      <c r="I422" s="8">
        <f t="shared" si="210"/>
        <v>0</v>
      </c>
      <c r="J422" s="8">
        <f t="shared" si="210"/>
        <v>0</v>
      </c>
      <c r="K422" s="8">
        <f t="shared" si="210"/>
        <v>0</v>
      </c>
      <c r="L422" s="8">
        <f t="shared" si="210"/>
        <v>0</v>
      </c>
      <c r="M422" s="8">
        <f t="shared" si="210"/>
        <v>0</v>
      </c>
      <c r="N422" s="8">
        <f t="shared" si="210"/>
        <v>0</v>
      </c>
      <c r="O422" s="8">
        <f t="shared" si="210"/>
        <v>0</v>
      </c>
      <c r="P422" s="8">
        <f t="shared" si="210"/>
        <v>0</v>
      </c>
      <c r="Q422" s="8">
        <f t="shared" si="210"/>
        <v>0</v>
      </c>
      <c r="R422" s="8">
        <f t="shared" si="210"/>
        <v>0</v>
      </c>
      <c r="S422" s="8">
        <f t="shared" si="210"/>
        <v>0</v>
      </c>
      <c r="T422" s="8">
        <f t="shared" si="210"/>
        <v>0</v>
      </c>
      <c r="U422" s="8">
        <f t="shared" si="210"/>
        <v>0</v>
      </c>
      <c r="V422" s="8">
        <f t="shared" si="210"/>
        <v>0</v>
      </c>
      <c r="W422" s="8">
        <f t="shared" si="210"/>
        <v>0</v>
      </c>
      <c r="X422" s="8">
        <f t="shared" si="210"/>
        <v>0</v>
      </c>
      <c r="Y422" s="8">
        <f t="shared" si="210"/>
        <v>0</v>
      </c>
      <c r="Z422" s="8">
        <f t="shared" si="210"/>
        <v>0</v>
      </c>
      <c r="AA422" s="8">
        <f t="shared" si="210"/>
        <v>0</v>
      </c>
      <c r="AB422" s="8">
        <f t="shared" si="210"/>
        <v>0</v>
      </c>
      <c r="AC422" s="8">
        <f t="shared" si="210"/>
        <v>0</v>
      </c>
      <c r="AD422" s="8">
        <f t="shared" si="210"/>
        <v>0</v>
      </c>
      <c r="AE422" s="8">
        <f t="shared" si="210"/>
        <v>0</v>
      </c>
      <c r="AF422" s="8">
        <f t="shared" si="210"/>
        <v>0</v>
      </c>
      <c r="AG422" s="8">
        <f t="shared" si="210"/>
        <v>75</v>
      </c>
      <c r="AH422" s="8">
        <f>AH423</f>
        <v>102.49</v>
      </c>
      <c r="AI422" s="128">
        <f t="shared" si="196"/>
        <v>0.99350907404954303</v>
      </c>
    </row>
    <row r="423" spans="2:35" ht="35.25" customHeight="1" x14ac:dyDescent="0.25">
      <c r="B423" s="94"/>
      <c r="C423" s="55"/>
      <c r="D423" s="27"/>
      <c r="E423" s="44" t="s">
        <v>70</v>
      </c>
      <c r="F423" s="42" t="s">
        <v>71</v>
      </c>
      <c r="G423" s="8">
        <v>75.489999999999995</v>
      </c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>
        <v>75</v>
      </c>
      <c r="AH423" s="8">
        <v>102.49</v>
      </c>
      <c r="AI423" s="128">
        <f t="shared" si="196"/>
        <v>0.99350907404954303</v>
      </c>
    </row>
    <row r="424" spans="2:35" ht="51" customHeight="1" x14ac:dyDescent="0.25">
      <c r="B424" s="94"/>
      <c r="C424" s="55"/>
      <c r="D424" s="27" t="s">
        <v>499</v>
      </c>
      <c r="E424" s="69"/>
      <c r="F424" s="60" t="s">
        <v>498</v>
      </c>
      <c r="G424" s="8">
        <f>G425</f>
        <v>12966.7</v>
      </c>
      <c r="H424" s="8">
        <f t="shared" ref="H424:AG424" si="211">H425</f>
        <v>0</v>
      </c>
      <c r="I424" s="8">
        <f t="shared" si="211"/>
        <v>0</v>
      </c>
      <c r="J424" s="8">
        <f t="shared" si="211"/>
        <v>0</v>
      </c>
      <c r="K424" s="8">
        <f t="shared" si="211"/>
        <v>0</v>
      </c>
      <c r="L424" s="8">
        <f t="shared" si="211"/>
        <v>0</v>
      </c>
      <c r="M424" s="8">
        <f t="shared" si="211"/>
        <v>0</v>
      </c>
      <c r="N424" s="8">
        <f t="shared" si="211"/>
        <v>0</v>
      </c>
      <c r="O424" s="8">
        <f t="shared" si="211"/>
        <v>0</v>
      </c>
      <c r="P424" s="8">
        <f t="shared" si="211"/>
        <v>0</v>
      </c>
      <c r="Q424" s="8">
        <f t="shared" si="211"/>
        <v>0</v>
      </c>
      <c r="R424" s="8">
        <f t="shared" si="211"/>
        <v>0</v>
      </c>
      <c r="S424" s="8">
        <f t="shared" si="211"/>
        <v>0</v>
      </c>
      <c r="T424" s="8">
        <f t="shared" si="211"/>
        <v>0</v>
      </c>
      <c r="U424" s="8">
        <f t="shared" si="211"/>
        <v>0</v>
      </c>
      <c r="V424" s="8">
        <f t="shared" si="211"/>
        <v>0</v>
      </c>
      <c r="W424" s="8">
        <f t="shared" si="211"/>
        <v>0</v>
      </c>
      <c r="X424" s="8">
        <f t="shared" si="211"/>
        <v>0</v>
      </c>
      <c r="Y424" s="8">
        <f t="shared" si="211"/>
        <v>0</v>
      </c>
      <c r="Z424" s="8">
        <f t="shared" si="211"/>
        <v>0</v>
      </c>
      <c r="AA424" s="8">
        <f t="shared" si="211"/>
        <v>0</v>
      </c>
      <c r="AB424" s="8">
        <f t="shared" si="211"/>
        <v>0</v>
      </c>
      <c r="AC424" s="8">
        <f t="shared" si="211"/>
        <v>0</v>
      </c>
      <c r="AD424" s="8">
        <f t="shared" si="211"/>
        <v>0</v>
      </c>
      <c r="AE424" s="8">
        <f t="shared" si="211"/>
        <v>0</v>
      </c>
      <c r="AF424" s="8">
        <f t="shared" si="211"/>
        <v>0</v>
      </c>
      <c r="AG424" s="8">
        <f t="shared" si="211"/>
        <v>12966.7</v>
      </c>
      <c r="AH424" s="8">
        <f>AH425</f>
        <v>12993.7</v>
      </c>
      <c r="AI424" s="128">
        <f t="shared" si="196"/>
        <v>1</v>
      </c>
    </row>
    <row r="425" spans="2:35" ht="38.25" customHeight="1" x14ac:dyDescent="0.25">
      <c r="B425" s="94"/>
      <c r="C425" s="55"/>
      <c r="D425" s="27"/>
      <c r="E425" s="44" t="s">
        <v>70</v>
      </c>
      <c r="F425" s="42" t="s">
        <v>71</v>
      </c>
      <c r="G425" s="8">
        <v>12966.7</v>
      </c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>
        <v>12966.7</v>
      </c>
      <c r="AH425" s="8">
        <v>12993.7</v>
      </c>
      <c r="AI425" s="128">
        <f t="shared" si="196"/>
        <v>1</v>
      </c>
    </row>
    <row r="426" spans="2:35" ht="15.75" customHeight="1" x14ac:dyDescent="0.25">
      <c r="B426" s="94"/>
      <c r="C426" s="59" t="s">
        <v>472</v>
      </c>
      <c r="D426" s="76"/>
      <c r="E426" s="76"/>
      <c r="F426" s="106" t="s">
        <v>473</v>
      </c>
      <c r="G426" s="32">
        <f>G427</f>
        <v>3986.1</v>
      </c>
      <c r="H426" s="32">
        <f t="shared" ref="H426:AG430" si="212">H427</f>
        <v>0</v>
      </c>
      <c r="I426" s="32">
        <f t="shared" si="212"/>
        <v>0</v>
      </c>
      <c r="J426" s="32">
        <f t="shared" si="212"/>
        <v>0</v>
      </c>
      <c r="K426" s="32">
        <f t="shared" si="212"/>
        <v>0</v>
      </c>
      <c r="L426" s="32">
        <f t="shared" si="212"/>
        <v>0</v>
      </c>
      <c r="M426" s="32">
        <f t="shared" si="212"/>
        <v>0</v>
      </c>
      <c r="N426" s="32">
        <f t="shared" si="212"/>
        <v>0</v>
      </c>
      <c r="O426" s="32">
        <f t="shared" si="212"/>
        <v>0</v>
      </c>
      <c r="P426" s="32">
        <f t="shared" si="212"/>
        <v>0</v>
      </c>
      <c r="Q426" s="32">
        <f t="shared" si="212"/>
        <v>0</v>
      </c>
      <c r="R426" s="32">
        <f t="shared" si="212"/>
        <v>0</v>
      </c>
      <c r="S426" s="32">
        <f t="shared" si="212"/>
        <v>0</v>
      </c>
      <c r="T426" s="32">
        <f t="shared" si="212"/>
        <v>0</v>
      </c>
      <c r="U426" s="32">
        <f t="shared" si="212"/>
        <v>0</v>
      </c>
      <c r="V426" s="32">
        <f t="shared" si="212"/>
        <v>0</v>
      </c>
      <c r="W426" s="32">
        <f t="shared" si="212"/>
        <v>0</v>
      </c>
      <c r="X426" s="32">
        <f t="shared" si="212"/>
        <v>0</v>
      </c>
      <c r="Y426" s="32">
        <f t="shared" si="212"/>
        <v>0</v>
      </c>
      <c r="Z426" s="32">
        <f t="shared" si="212"/>
        <v>0</v>
      </c>
      <c r="AA426" s="32">
        <f t="shared" si="212"/>
        <v>0</v>
      </c>
      <c r="AB426" s="32">
        <f t="shared" si="212"/>
        <v>0</v>
      </c>
      <c r="AC426" s="32">
        <f t="shared" si="212"/>
        <v>0</v>
      </c>
      <c r="AD426" s="32">
        <f t="shared" si="212"/>
        <v>0</v>
      </c>
      <c r="AE426" s="32">
        <f t="shared" si="212"/>
        <v>0</v>
      </c>
      <c r="AF426" s="32">
        <f t="shared" si="212"/>
        <v>0</v>
      </c>
      <c r="AG426" s="32">
        <f t="shared" si="212"/>
        <v>3986.07</v>
      </c>
      <c r="AH426" s="32">
        <f>AH427</f>
        <v>4013.1</v>
      </c>
      <c r="AI426" s="128">
        <f t="shared" si="196"/>
        <v>0.99999247384661705</v>
      </c>
    </row>
    <row r="427" spans="2:35" ht="49.5" customHeight="1" x14ac:dyDescent="0.25">
      <c r="B427" s="94"/>
      <c r="C427" s="59"/>
      <c r="D427" s="27" t="s">
        <v>142</v>
      </c>
      <c r="E427" s="59"/>
      <c r="F427" s="46" t="s">
        <v>143</v>
      </c>
      <c r="G427" s="8">
        <f>G428</f>
        <v>3986.1</v>
      </c>
      <c r="H427" s="8">
        <f t="shared" si="212"/>
        <v>0</v>
      </c>
      <c r="I427" s="8">
        <f t="shared" si="212"/>
        <v>0</v>
      </c>
      <c r="J427" s="8">
        <f t="shared" si="212"/>
        <v>0</v>
      </c>
      <c r="K427" s="8">
        <f t="shared" si="212"/>
        <v>0</v>
      </c>
      <c r="L427" s="8">
        <f t="shared" si="212"/>
        <v>0</v>
      </c>
      <c r="M427" s="8">
        <f t="shared" si="212"/>
        <v>0</v>
      </c>
      <c r="N427" s="8">
        <f t="shared" si="212"/>
        <v>0</v>
      </c>
      <c r="O427" s="8">
        <f t="shared" si="212"/>
        <v>0</v>
      </c>
      <c r="P427" s="8">
        <f t="shared" si="212"/>
        <v>0</v>
      </c>
      <c r="Q427" s="8">
        <f t="shared" si="212"/>
        <v>0</v>
      </c>
      <c r="R427" s="8">
        <f t="shared" si="212"/>
        <v>0</v>
      </c>
      <c r="S427" s="8">
        <f t="shared" si="212"/>
        <v>0</v>
      </c>
      <c r="T427" s="8">
        <f t="shared" si="212"/>
        <v>0</v>
      </c>
      <c r="U427" s="8">
        <f t="shared" si="212"/>
        <v>0</v>
      </c>
      <c r="V427" s="8">
        <f t="shared" si="212"/>
        <v>0</v>
      </c>
      <c r="W427" s="8">
        <f t="shared" si="212"/>
        <v>0</v>
      </c>
      <c r="X427" s="8">
        <f t="shared" si="212"/>
        <v>0</v>
      </c>
      <c r="Y427" s="8">
        <f t="shared" si="212"/>
        <v>0</v>
      </c>
      <c r="Z427" s="8">
        <f t="shared" si="212"/>
        <v>0</v>
      </c>
      <c r="AA427" s="8">
        <f t="shared" si="212"/>
        <v>0</v>
      </c>
      <c r="AB427" s="8">
        <f t="shared" si="212"/>
        <v>0</v>
      </c>
      <c r="AC427" s="8">
        <f t="shared" si="212"/>
        <v>0</v>
      </c>
      <c r="AD427" s="8">
        <f t="shared" si="212"/>
        <v>0</v>
      </c>
      <c r="AE427" s="8">
        <f t="shared" si="212"/>
        <v>0</v>
      </c>
      <c r="AF427" s="8">
        <f t="shared" si="212"/>
        <v>0</v>
      </c>
      <c r="AG427" s="8">
        <f t="shared" si="212"/>
        <v>3986.07</v>
      </c>
      <c r="AH427" s="8">
        <f>AH428</f>
        <v>4013.1</v>
      </c>
      <c r="AI427" s="128">
        <f t="shared" si="196"/>
        <v>0.99999247384661705</v>
      </c>
    </row>
    <row r="428" spans="2:35" ht="51" customHeight="1" x14ac:dyDescent="0.25">
      <c r="B428" s="94"/>
      <c r="C428" s="59"/>
      <c r="D428" s="27" t="s">
        <v>144</v>
      </c>
      <c r="E428" s="28"/>
      <c r="F428" s="28" t="s">
        <v>145</v>
      </c>
      <c r="G428" s="8">
        <f>G429</f>
        <v>3986.1</v>
      </c>
      <c r="H428" s="8">
        <f t="shared" si="212"/>
        <v>0</v>
      </c>
      <c r="I428" s="8">
        <f t="shared" si="212"/>
        <v>0</v>
      </c>
      <c r="J428" s="8">
        <f t="shared" si="212"/>
        <v>0</v>
      </c>
      <c r="K428" s="8">
        <f t="shared" si="212"/>
        <v>0</v>
      </c>
      <c r="L428" s="8">
        <f t="shared" si="212"/>
        <v>0</v>
      </c>
      <c r="M428" s="8">
        <f t="shared" si="212"/>
        <v>0</v>
      </c>
      <c r="N428" s="8">
        <f t="shared" si="212"/>
        <v>0</v>
      </c>
      <c r="O428" s="8">
        <f t="shared" si="212"/>
        <v>0</v>
      </c>
      <c r="P428" s="8">
        <f t="shared" si="212"/>
        <v>0</v>
      </c>
      <c r="Q428" s="8">
        <f t="shared" si="212"/>
        <v>0</v>
      </c>
      <c r="R428" s="8">
        <f t="shared" si="212"/>
        <v>0</v>
      </c>
      <c r="S428" s="8">
        <f t="shared" si="212"/>
        <v>0</v>
      </c>
      <c r="T428" s="8">
        <f t="shared" si="212"/>
        <v>0</v>
      </c>
      <c r="U428" s="8">
        <f t="shared" si="212"/>
        <v>0</v>
      </c>
      <c r="V428" s="8">
        <f t="shared" si="212"/>
        <v>0</v>
      </c>
      <c r="W428" s="8">
        <f t="shared" si="212"/>
        <v>0</v>
      </c>
      <c r="X428" s="8">
        <f t="shared" si="212"/>
        <v>0</v>
      </c>
      <c r="Y428" s="8">
        <f t="shared" si="212"/>
        <v>0</v>
      </c>
      <c r="Z428" s="8">
        <f t="shared" si="212"/>
        <v>0</v>
      </c>
      <c r="AA428" s="8">
        <f t="shared" si="212"/>
        <v>0</v>
      </c>
      <c r="AB428" s="8">
        <f t="shared" si="212"/>
        <v>0</v>
      </c>
      <c r="AC428" s="8">
        <f t="shared" si="212"/>
        <v>0</v>
      </c>
      <c r="AD428" s="8">
        <f t="shared" si="212"/>
        <v>0</v>
      </c>
      <c r="AE428" s="8">
        <f t="shared" si="212"/>
        <v>0</v>
      </c>
      <c r="AF428" s="8">
        <f t="shared" si="212"/>
        <v>0</v>
      </c>
      <c r="AG428" s="8">
        <f t="shared" si="212"/>
        <v>3986.07</v>
      </c>
      <c r="AH428" s="8">
        <f>AH429</f>
        <v>4013.1</v>
      </c>
      <c r="AI428" s="128">
        <f t="shared" si="196"/>
        <v>0.99999247384661705</v>
      </c>
    </row>
    <row r="429" spans="2:35" ht="47.25" customHeight="1" x14ac:dyDescent="0.25">
      <c r="B429" s="94"/>
      <c r="C429" s="59"/>
      <c r="D429" s="27" t="s">
        <v>171</v>
      </c>
      <c r="E429" s="118"/>
      <c r="F429" s="46" t="s">
        <v>172</v>
      </c>
      <c r="G429" s="8">
        <f>G430</f>
        <v>3986.1</v>
      </c>
      <c r="H429" s="8">
        <f t="shared" si="212"/>
        <v>0</v>
      </c>
      <c r="I429" s="8">
        <f t="shared" si="212"/>
        <v>0</v>
      </c>
      <c r="J429" s="8">
        <f t="shared" si="212"/>
        <v>0</v>
      </c>
      <c r="K429" s="8">
        <f t="shared" si="212"/>
        <v>0</v>
      </c>
      <c r="L429" s="8">
        <f t="shared" si="212"/>
        <v>0</v>
      </c>
      <c r="M429" s="8">
        <f t="shared" si="212"/>
        <v>0</v>
      </c>
      <c r="N429" s="8">
        <f t="shared" si="212"/>
        <v>0</v>
      </c>
      <c r="O429" s="8">
        <f t="shared" si="212"/>
        <v>0</v>
      </c>
      <c r="P429" s="8">
        <f t="shared" si="212"/>
        <v>0</v>
      </c>
      <c r="Q429" s="8">
        <f t="shared" si="212"/>
        <v>0</v>
      </c>
      <c r="R429" s="8">
        <f t="shared" si="212"/>
        <v>0</v>
      </c>
      <c r="S429" s="8">
        <f t="shared" si="212"/>
        <v>0</v>
      </c>
      <c r="T429" s="8">
        <f t="shared" si="212"/>
        <v>0</v>
      </c>
      <c r="U429" s="8">
        <f t="shared" si="212"/>
        <v>0</v>
      </c>
      <c r="V429" s="8">
        <f t="shared" si="212"/>
        <v>0</v>
      </c>
      <c r="W429" s="8">
        <f t="shared" si="212"/>
        <v>0</v>
      </c>
      <c r="X429" s="8">
        <f t="shared" si="212"/>
        <v>0</v>
      </c>
      <c r="Y429" s="8">
        <f t="shared" si="212"/>
        <v>0</v>
      </c>
      <c r="Z429" s="8">
        <f t="shared" si="212"/>
        <v>0</v>
      </c>
      <c r="AA429" s="8">
        <f t="shared" si="212"/>
        <v>0</v>
      </c>
      <c r="AB429" s="8">
        <f t="shared" si="212"/>
        <v>0</v>
      </c>
      <c r="AC429" s="8">
        <f t="shared" si="212"/>
        <v>0</v>
      </c>
      <c r="AD429" s="8">
        <f t="shared" si="212"/>
        <v>0</v>
      </c>
      <c r="AE429" s="8">
        <f t="shared" si="212"/>
        <v>0</v>
      </c>
      <c r="AF429" s="8">
        <f t="shared" si="212"/>
        <v>0</v>
      </c>
      <c r="AG429" s="8">
        <f t="shared" si="212"/>
        <v>3986.07</v>
      </c>
      <c r="AH429" s="8">
        <f>AH430</f>
        <v>4013.1</v>
      </c>
      <c r="AI429" s="128">
        <f t="shared" si="196"/>
        <v>0.99999247384661705</v>
      </c>
    </row>
    <row r="430" spans="2:35" ht="67.5" customHeight="1" x14ac:dyDescent="0.25">
      <c r="B430" s="94"/>
      <c r="C430" s="59"/>
      <c r="D430" s="27" t="s">
        <v>173</v>
      </c>
      <c r="E430" s="39"/>
      <c r="F430" s="39" t="s">
        <v>174</v>
      </c>
      <c r="G430" s="8">
        <f>G431</f>
        <v>3986.1</v>
      </c>
      <c r="H430" s="8">
        <f t="shared" si="212"/>
        <v>0</v>
      </c>
      <c r="I430" s="8">
        <f t="shared" si="212"/>
        <v>0</v>
      </c>
      <c r="J430" s="8">
        <f t="shared" si="212"/>
        <v>0</v>
      </c>
      <c r="K430" s="8">
        <f t="shared" si="212"/>
        <v>0</v>
      </c>
      <c r="L430" s="8">
        <f t="shared" si="212"/>
        <v>0</v>
      </c>
      <c r="M430" s="8">
        <f t="shared" si="212"/>
        <v>0</v>
      </c>
      <c r="N430" s="8">
        <f t="shared" si="212"/>
        <v>0</v>
      </c>
      <c r="O430" s="8">
        <f t="shared" si="212"/>
        <v>0</v>
      </c>
      <c r="P430" s="8">
        <f t="shared" si="212"/>
        <v>0</v>
      </c>
      <c r="Q430" s="8">
        <f t="shared" si="212"/>
        <v>0</v>
      </c>
      <c r="R430" s="8">
        <f t="shared" si="212"/>
        <v>0</v>
      </c>
      <c r="S430" s="8">
        <f t="shared" si="212"/>
        <v>0</v>
      </c>
      <c r="T430" s="8">
        <f t="shared" si="212"/>
        <v>0</v>
      </c>
      <c r="U430" s="8">
        <f t="shared" si="212"/>
        <v>0</v>
      </c>
      <c r="V430" s="8">
        <f t="shared" si="212"/>
        <v>0</v>
      </c>
      <c r="W430" s="8">
        <f t="shared" si="212"/>
        <v>0</v>
      </c>
      <c r="X430" s="8">
        <f t="shared" si="212"/>
        <v>0</v>
      </c>
      <c r="Y430" s="8">
        <f t="shared" si="212"/>
        <v>0</v>
      </c>
      <c r="Z430" s="8">
        <f t="shared" si="212"/>
        <v>0</v>
      </c>
      <c r="AA430" s="8">
        <f t="shared" si="212"/>
        <v>0</v>
      </c>
      <c r="AB430" s="8">
        <f t="shared" si="212"/>
        <v>0</v>
      </c>
      <c r="AC430" s="8">
        <f t="shared" si="212"/>
        <v>0</v>
      </c>
      <c r="AD430" s="8">
        <f t="shared" si="212"/>
        <v>0</v>
      </c>
      <c r="AE430" s="8">
        <f t="shared" si="212"/>
        <v>0</v>
      </c>
      <c r="AF430" s="8">
        <f t="shared" si="212"/>
        <v>0</v>
      </c>
      <c r="AG430" s="8">
        <f t="shared" si="212"/>
        <v>3986.07</v>
      </c>
      <c r="AH430" s="8">
        <f>AH431</f>
        <v>4013.1</v>
      </c>
      <c r="AI430" s="128">
        <f t="shared" si="196"/>
        <v>0.99999247384661705</v>
      </c>
    </row>
    <row r="431" spans="2:35" ht="20.25" customHeight="1" x14ac:dyDescent="0.25">
      <c r="B431" s="94"/>
      <c r="C431" s="59"/>
      <c r="D431" s="27"/>
      <c r="E431" s="55">
        <v>800</v>
      </c>
      <c r="F431" s="43" t="s">
        <v>129</v>
      </c>
      <c r="G431" s="8">
        <v>3986.1</v>
      </c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>
        <v>3986.07</v>
      </c>
      <c r="AH431" s="8">
        <v>4013.1</v>
      </c>
      <c r="AI431" s="128">
        <f t="shared" si="196"/>
        <v>0.99999247384661705</v>
      </c>
    </row>
    <row r="432" spans="2:35" ht="15.75" customHeight="1" x14ac:dyDescent="0.25">
      <c r="B432" s="94"/>
      <c r="C432" s="59" t="s">
        <v>474</v>
      </c>
      <c r="D432" s="102"/>
      <c r="E432" s="76"/>
      <c r="F432" s="53" t="s">
        <v>475</v>
      </c>
      <c r="G432" s="8">
        <f>G433</f>
        <v>74799.09</v>
      </c>
      <c r="H432" s="8">
        <f t="shared" ref="H432:AG434" si="213">H433</f>
        <v>0</v>
      </c>
      <c r="I432" s="8">
        <f t="shared" si="213"/>
        <v>0</v>
      </c>
      <c r="J432" s="8">
        <f t="shared" si="213"/>
        <v>0</v>
      </c>
      <c r="K432" s="8">
        <f t="shared" si="213"/>
        <v>0</v>
      </c>
      <c r="L432" s="8">
        <f t="shared" si="213"/>
        <v>0</v>
      </c>
      <c r="M432" s="8">
        <f t="shared" si="213"/>
        <v>0</v>
      </c>
      <c r="N432" s="8">
        <f t="shared" si="213"/>
        <v>0</v>
      </c>
      <c r="O432" s="8">
        <f t="shared" si="213"/>
        <v>0</v>
      </c>
      <c r="P432" s="8">
        <f t="shared" si="213"/>
        <v>0</v>
      </c>
      <c r="Q432" s="8">
        <f t="shared" si="213"/>
        <v>0</v>
      </c>
      <c r="R432" s="8">
        <f t="shared" si="213"/>
        <v>0</v>
      </c>
      <c r="S432" s="8">
        <f t="shared" si="213"/>
        <v>0</v>
      </c>
      <c r="T432" s="8">
        <f t="shared" si="213"/>
        <v>0</v>
      </c>
      <c r="U432" s="8">
        <f t="shared" si="213"/>
        <v>0</v>
      </c>
      <c r="V432" s="8">
        <f t="shared" si="213"/>
        <v>0</v>
      </c>
      <c r="W432" s="8">
        <f t="shared" si="213"/>
        <v>0</v>
      </c>
      <c r="X432" s="8">
        <f t="shared" si="213"/>
        <v>0</v>
      </c>
      <c r="Y432" s="8">
        <f t="shared" si="213"/>
        <v>0</v>
      </c>
      <c r="Z432" s="8">
        <f t="shared" si="213"/>
        <v>0</v>
      </c>
      <c r="AA432" s="8">
        <f t="shared" si="213"/>
        <v>0</v>
      </c>
      <c r="AB432" s="8">
        <f t="shared" si="213"/>
        <v>0</v>
      </c>
      <c r="AC432" s="8">
        <f t="shared" si="213"/>
        <v>0</v>
      </c>
      <c r="AD432" s="8">
        <f t="shared" si="213"/>
        <v>0</v>
      </c>
      <c r="AE432" s="8">
        <f t="shared" si="213"/>
        <v>0</v>
      </c>
      <c r="AF432" s="8">
        <f t="shared" si="213"/>
        <v>0</v>
      </c>
      <c r="AG432" s="8">
        <f t="shared" si="213"/>
        <v>71873.48</v>
      </c>
      <c r="AH432" s="8">
        <f>AH433</f>
        <v>74853.082940000008</v>
      </c>
      <c r="AI432" s="128">
        <f t="shared" si="196"/>
        <v>0.96088709100605363</v>
      </c>
    </row>
    <row r="433" spans="2:35" ht="51.75" customHeight="1" x14ac:dyDescent="0.25">
      <c r="B433" s="94"/>
      <c r="C433" s="74"/>
      <c r="D433" s="27" t="s">
        <v>142</v>
      </c>
      <c r="E433" s="59"/>
      <c r="F433" s="46" t="s">
        <v>143</v>
      </c>
      <c r="G433" s="8">
        <f>G434</f>
        <v>74799.09</v>
      </c>
      <c r="H433" s="8">
        <f t="shared" si="213"/>
        <v>0</v>
      </c>
      <c r="I433" s="8">
        <f t="shared" si="213"/>
        <v>0</v>
      </c>
      <c r="J433" s="8">
        <f t="shared" si="213"/>
        <v>0</v>
      </c>
      <c r="K433" s="8">
        <f t="shared" si="213"/>
        <v>0</v>
      </c>
      <c r="L433" s="8">
        <f t="shared" si="213"/>
        <v>0</v>
      </c>
      <c r="M433" s="8">
        <f t="shared" si="213"/>
        <v>0</v>
      </c>
      <c r="N433" s="8">
        <f t="shared" si="213"/>
        <v>0</v>
      </c>
      <c r="O433" s="8">
        <f t="shared" si="213"/>
        <v>0</v>
      </c>
      <c r="P433" s="8">
        <f t="shared" si="213"/>
        <v>0</v>
      </c>
      <c r="Q433" s="8">
        <f t="shared" si="213"/>
        <v>0</v>
      </c>
      <c r="R433" s="8">
        <f t="shared" si="213"/>
        <v>0</v>
      </c>
      <c r="S433" s="8">
        <f t="shared" si="213"/>
        <v>0</v>
      </c>
      <c r="T433" s="8">
        <f t="shared" si="213"/>
        <v>0</v>
      </c>
      <c r="U433" s="8">
        <f t="shared" si="213"/>
        <v>0</v>
      </c>
      <c r="V433" s="8">
        <f t="shared" si="213"/>
        <v>0</v>
      </c>
      <c r="W433" s="8">
        <f t="shared" si="213"/>
        <v>0</v>
      </c>
      <c r="X433" s="8">
        <f t="shared" si="213"/>
        <v>0</v>
      </c>
      <c r="Y433" s="8">
        <f t="shared" si="213"/>
        <v>0</v>
      </c>
      <c r="Z433" s="8">
        <f t="shared" si="213"/>
        <v>0</v>
      </c>
      <c r="AA433" s="8">
        <f t="shared" si="213"/>
        <v>0</v>
      </c>
      <c r="AB433" s="8">
        <f t="shared" si="213"/>
        <v>0</v>
      </c>
      <c r="AC433" s="8">
        <f t="shared" si="213"/>
        <v>0</v>
      </c>
      <c r="AD433" s="8">
        <f t="shared" si="213"/>
        <v>0</v>
      </c>
      <c r="AE433" s="8">
        <f t="shared" si="213"/>
        <v>0</v>
      </c>
      <c r="AF433" s="8">
        <f t="shared" si="213"/>
        <v>0</v>
      </c>
      <c r="AG433" s="8">
        <f t="shared" si="213"/>
        <v>71873.48</v>
      </c>
      <c r="AH433" s="8">
        <f>AH434</f>
        <v>74853.082940000008</v>
      </c>
      <c r="AI433" s="128">
        <f t="shared" si="196"/>
        <v>0.96088709100605363</v>
      </c>
    </row>
    <row r="434" spans="2:35" ht="53.25" customHeight="1" x14ac:dyDescent="0.25">
      <c r="B434" s="94"/>
      <c r="C434" s="74"/>
      <c r="D434" s="27" t="s">
        <v>144</v>
      </c>
      <c r="E434" s="28"/>
      <c r="F434" s="28" t="s">
        <v>145</v>
      </c>
      <c r="G434" s="8">
        <f>G435</f>
        <v>74799.09</v>
      </c>
      <c r="H434" s="8">
        <f t="shared" si="213"/>
        <v>0</v>
      </c>
      <c r="I434" s="8">
        <f t="shared" si="213"/>
        <v>0</v>
      </c>
      <c r="J434" s="8">
        <f t="shared" si="213"/>
        <v>0</v>
      </c>
      <c r="K434" s="8">
        <f t="shared" si="213"/>
        <v>0</v>
      </c>
      <c r="L434" s="8">
        <f t="shared" si="213"/>
        <v>0</v>
      </c>
      <c r="M434" s="8">
        <f t="shared" si="213"/>
        <v>0</v>
      </c>
      <c r="N434" s="8">
        <f t="shared" si="213"/>
        <v>0</v>
      </c>
      <c r="O434" s="8">
        <f t="shared" si="213"/>
        <v>0</v>
      </c>
      <c r="P434" s="8">
        <f t="shared" si="213"/>
        <v>0</v>
      </c>
      <c r="Q434" s="8">
        <f t="shared" si="213"/>
        <v>0</v>
      </c>
      <c r="R434" s="8">
        <f t="shared" si="213"/>
        <v>0</v>
      </c>
      <c r="S434" s="8">
        <f t="shared" si="213"/>
        <v>0</v>
      </c>
      <c r="T434" s="8">
        <f t="shared" si="213"/>
        <v>0</v>
      </c>
      <c r="U434" s="8">
        <f t="shared" si="213"/>
        <v>0</v>
      </c>
      <c r="V434" s="8">
        <f t="shared" si="213"/>
        <v>0</v>
      </c>
      <c r="W434" s="8">
        <f t="shared" si="213"/>
        <v>0</v>
      </c>
      <c r="X434" s="8">
        <f t="shared" si="213"/>
        <v>0</v>
      </c>
      <c r="Y434" s="8">
        <f t="shared" si="213"/>
        <v>0</v>
      </c>
      <c r="Z434" s="8">
        <f t="shared" si="213"/>
        <v>0</v>
      </c>
      <c r="AA434" s="8">
        <f t="shared" si="213"/>
        <v>0</v>
      </c>
      <c r="AB434" s="8">
        <f t="shared" si="213"/>
        <v>0</v>
      </c>
      <c r="AC434" s="8">
        <f t="shared" si="213"/>
        <v>0</v>
      </c>
      <c r="AD434" s="8">
        <f t="shared" si="213"/>
        <v>0</v>
      </c>
      <c r="AE434" s="8">
        <f t="shared" si="213"/>
        <v>0</v>
      </c>
      <c r="AF434" s="8">
        <f t="shared" si="213"/>
        <v>0</v>
      </c>
      <c r="AG434" s="8">
        <f t="shared" si="213"/>
        <v>71873.48</v>
      </c>
      <c r="AH434" s="8">
        <f>AH435</f>
        <v>74853.082940000008</v>
      </c>
      <c r="AI434" s="128">
        <f t="shared" si="196"/>
        <v>0.96088709100605363</v>
      </c>
    </row>
    <row r="435" spans="2:35" ht="46.5" customHeight="1" x14ac:dyDescent="0.25">
      <c r="B435" s="94"/>
      <c r="C435" s="74"/>
      <c r="D435" s="27" t="s">
        <v>151</v>
      </c>
      <c r="E435" s="64"/>
      <c r="F435" s="65" t="s">
        <v>152</v>
      </c>
      <c r="G435" s="8">
        <f>G441+G438+G443+G436</f>
        <v>74799.09</v>
      </c>
      <c r="H435" s="8">
        <f t="shared" ref="H435:AG435" si="214">H441+H438+H443+H436</f>
        <v>0</v>
      </c>
      <c r="I435" s="8">
        <f t="shared" si="214"/>
        <v>0</v>
      </c>
      <c r="J435" s="8">
        <f t="shared" si="214"/>
        <v>0</v>
      </c>
      <c r="K435" s="8">
        <f t="shared" si="214"/>
        <v>0</v>
      </c>
      <c r="L435" s="8">
        <f t="shared" si="214"/>
        <v>0</v>
      </c>
      <c r="M435" s="8">
        <f t="shared" si="214"/>
        <v>0</v>
      </c>
      <c r="N435" s="8">
        <f t="shared" si="214"/>
        <v>0</v>
      </c>
      <c r="O435" s="8">
        <f t="shared" si="214"/>
        <v>0</v>
      </c>
      <c r="P435" s="8">
        <f t="shared" si="214"/>
        <v>0</v>
      </c>
      <c r="Q435" s="8">
        <f t="shared" si="214"/>
        <v>0</v>
      </c>
      <c r="R435" s="8">
        <f t="shared" si="214"/>
        <v>0</v>
      </c>
      <c r="S435" s="8">
        <f t="shared" si="214"/>
        <v>0</v>
      </c>
      <c r="T435" s="8">
        <f t="shared" si="214"/>
        <v>0</v>
      </c>
      <c r="U435" s="8">
        <f t="shared" si="214"/>
        <v>0</v>
      </c>
      <c r="V435" s="8">
        <f t="shared" si="214"/>
        <v>0</v>
      </c>
      <c r="W435" s="8">
        <f t="shared" si="214"/>
        <v>0</v>
      </c>
      <c r="X435" s="8">
        <f t="shared" si="214"/>
        <v>0</v>
      </c>
      <c r="Y435" s="8">
        <f t="shared" si="214"/>
        <v>0</v>
      </c>
      <c r="Z435" s="8">
        <f t="shared" si="214"/>
        <v>0</v>
      </c>
      <c r="AA435" s="8">
        <f t="shared" si="214"/>
        <v>0</v>
      </c>
      <c r="AB435" s="8">
        <f t="shared" si="214"/>
        <v>0</v>
      </c>
      <c r="AC435" s="8">
        <f t="shared" si="214"/>
        <v>0</v>
      </c>
      <c r="AD435" s="8">
        <f t="shared" si="214"/>
        <v>0</v>
      </c>
      <c r="AE435" s="8">
        <f t="shared" si="214"/>
        <v>0</v>
      </c>
      <c r="AF435" s="8">
        <f t="shared" si="214"/>
        <v>0</v>
      </c>
      <c r="AG435" s="8">
        <f t="shared" si="214"/>
        <v>71873.48</v>
      </c>
      <c r="AH435" s="8">
        <f>AH441+AH438+AH443+AH436</f>
        <v>74853.082940000008</v>
      </c>
      <c r="AI435" s="128">
        <f t="shared" si="196"/>
        <v>0.96088709100605363</v>
      </c>
    </row>
    <row r="436" spans="2:35" ht="30" customHeight="1" x14ac:dyDescent="0.25">
      <c r="B436" s="94"/>
      <c r="C436" s="74"/>
      <c r="D436" s="27" t="s">
        <v>520</v>
      </c>
      <c r="E436" s="66"/>
      <c r="F436" s="66" t="s">
        <v>154</v>
      </c>
      <c r="G436" s="8">
        <f>G437</f>
        <v>1060.68</v>
      </c>
      <c r="H436" s="8">
        <f t="shared" ref="H436:AG436" si="215">H437</f>
        <v>0</v>
      </c>
      <c r="I436" s="8">
        <f t="shared" si="215"/>
        <v>0</v>
      </c>
      <c r="J436" s="8">
        <f t="shared" si="215"/>
        <v>0</v>
      </c>
      <c r="K436" s="8">
        <f t="shared" si="215"/>
        <v>0</v>
      </c>
      <c r="L436" s="8">
        <f t="shared" si="215"/>
        <v>0</v>
      </c>
      <c r="M436" s="8">
        <f t="shared" si="215"/>
        <v>0</v>
      </c>
      <c r="N436" s="8">
        <f t="shared" si="215"/>
        <v>0</v>
      </c>
      <c r="O436" s="8">
        <f t="shared" si="215"/>
        <v>0</v>
      </c>
      <c r="P436" s="8">
        <f t="shared" si="215"/>
        <v>0</v>
      </c>
      <c r="Q436" s="8">
        <f t="shared" si="215"/>
        <v>0</v>
      </c>
      <c r="R436" s="8">
        <f t="shared" si="215"/>
        <v>0</v>
      </c>
      <c r="S436" s="8">
        <f t="shared" si="215"/>
        <v>0</v>
      </c>
      <c r="T436" s="8">
        <f t="shared" si="215"/>
        <v>0</v>
      </c>
      <c r="U436" s="8">
        <f t="shared" si="215"/>
        <v>0</v>
      </c>
      <c r="V436" s="8">
        <f t="shared" si="215"/>
        <v>0</v>
      </c>
      <c r="W436" s="8">
        <f t="shared" si="215"/>
        <v>0</v>
      </c>
      <c r="X436" s="8">
        <f t="shared" si="215"/>
        <v>0</v>
      </c>
      <c r="Y436" s="8">
        <f t="shared" si="215"/>
        <v>0</v>
      </c>
      <c r="Z436" s="8">
        <f t="shared" si="215"/>
        <v>0</v>
      </c>
      <c r="AA436" s="8">
        <f t="shared" si="215"/>
        <v>0</v>
      </c>
      <c r="AB436" s="8">
        <f t="shared" si="215"/>
        <v>0</v>
      </c>
      <c r="AC436" s="8">
        <f t="shared" si="215"/>
        <v>0</v>
      </c>
      <c r="AD436" s="8">
        <f t="shared" si="215"/>
        <v>0</v>
      </c>
      <c r="AE436" s="8">
        <f t="shared" si="215"/>
        <v>0</v>
      </c>
      <c r="AF436" s="8">
        <f t="shared" si="215"/>
        <v>0</v>
      </c>
      <c r="AG436" s="8">
        <f t="shared" si="215"/>
        <v>840.22</v>
      </c>
      <c r="AH436" s="8">
        <f>AH437</f>
        <v>1060.6806199999999</v>
      </c>
      <c r="AI436" s="128">
        <f t="shared" si="196"/>
        <v>0.79215220424633248</v>
      </c>
    </row>
    <row r="437" spans="2:35" ht="33.75" customHeight="1" x14ac:dyDescent="0.25">
      <c r="B437" s="94"/>
      <c r="C437" s="74"/>
      <c r="D437" s="27"/>
      <c r="E437" s="44" t="s">
        <v>70</v>
      </c>
      <c r="F437" s="42" t="s">
        <v>71</v>
      </c>
      <c r="G437" s="8">
        <v>1060.68</v>
      </c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>
        <v>840.22</v>
      </c>
      <c r="AH437" s="8">
        <f>1260.91331-200.23269</f>
        <v>1060.6806199999999</v>
      </c>
      <c r="AI437" s="128">
        <f t="shared" si="196"/>
        <v>0.79215220424633248</v>
      </c>
    </row>
    <row r="438" spans="2:35" ht="20.25" customHeight="1" x14ac:dyDescent="0.25">
      <c r="B438" s="94"/>
      <c r="C438" s="74"/>
      <c r="D438" s="27" t="s">
        <v>153</v>
      </c>
      <c r="E438" s="66"/>
      <c r="F438" s="66" t="s">
        <v>154</v>
      </c>
      <c r="G438" s="8">
        <f>G439+G440</f>
        <v>55845</v>
      </c>
      <c r="H438" s="8">
        <f t="shared" ref="H438:AG438" si="216">H439+H440</f>
        <v>0</v>
      </c>
      <c r="I438" s="8">
        <f t="shared" si="216"/>
        <v>0</v>
      </c>
      <c r="J438" s="8">
        <f t="shared" si="216"/>
        <v>0</v>
      </c>
      <c r="K438" s="8">
        <f t="shared" si="216"/>
        <v>0</v>
      </c>
      <c r="L438" s="8">
        <f t="shared" si="216"/>
        <v>0</v>
      </c>
      <c r="M438" s="8">
        <f t="shared" si="216"/>
        <v>0</v>
      </c>
      <c r="N438" s="8">
        <f t="shared" si="216"/>
        <v>0</v>
      </c>
      <c r="O438" s="8">
        <f t="shared" si="216"/>
        <v>0</v>
      </c>
      <c r="P438" s="8">
        <f t="shared" si="216"/>
        <v>0</v>
      </c>
      <c r="Q438" s="8">
        <f t="shared" si="216"/>
        <v>0</v>
      </c>
      <c r="R438" s="8">
        <f t="shared" si="216"/>
        <v>0</v>
      </c>
      <c r="S438" s="8">
        <f t="shared" si="216"/>
        <v>0</v>
      </c>
      <c r="T438" s="8">
        <f t="shared" si="216"/>
        <v>0</v>
      </c>
      <c r="U438" s="8">
        <f t="shared" si="216"/>
        <v>0</v>
      </c>
      <c r="V438" s="8">
        <f t="shared" si="216"/>
        <v>0</v>
      </c>
      <c r="W438" s="8">
        <f t="shared" si="216"/>
        <v>0</v>
      </c>
      <c r="X438" s="8">
        <f t="shared" si="216"/>
        <v>0</v>
      </c>
      <c r="Y438" s="8">
        <f t="shared" si="216"/>
        <v>0</v>
      </c>
      <c r="Z438" s="8">
        <f t="shared" si="216"/>
        <v>0</v>
      </c>
      <c r="AA438" s="8">
        <f t="shared" si="216"/>
        <v>0</v>
      </c>
      <c r="AB438" s="8">
        <f t="shared" si="216"/>
        <v>0</v>
      </c>
      <c r="AC438" s="8">
        <f t="shared" si="216"/>
        <v>0</v>
      </c>
      <c r="AD438" s="8">
        <f t="shared" si="216"/>
        <v>0</v>
      </c>
      <c r="AE438" s="8">
        <f t="shared" si="216"/>
        <v>0</v>
      </c>
      <c r="AF438" s="8">
        <f t="shared" si="216"/>
        <v>0</v>
      </c>
      <c r="AG438" s="8">
        <f t="shared" si="216"/>
        <v>53414.879999999997</v>
      </c>
      <c r="AH438" s="8">
        <f>AH439+AH440</f>
        <v>55844.994320000005</v>
      </c>
      <c r="AI438" s="128">
        <f t="shared" si="196"/>
        <v>0.95648455546602196</v>
      </c>
    </row>
    <row r="439" spans="2:35" ht="33" customHeight="1" x14ac:dyDescent="0.25">
      <c r="B439" s="94"/>
      <c r="C439" s="74"/>
      <c r="D439" s="67"/>
      <c r="E439" s="44" t="s">
        <v>70</v>
      </c>
      <c r="F439" s="42" t="s">
        <v>71</v>
      </c>
      <c r="G439" s="8">
        <v>55719.87</v>
      </c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>
        <v>53289.75</v>
      </c>
      <c r="AH439" s="8">
        <v>55719.867290000002</v>
      </c>
      <c r="AI439" s="128">
        <f t="shared" si="196"/>
        <v>0.95638683291974658</v>
      </c>
    </row>
    <row r="440" spans="2:35" ht="22.5" customHeight="1" x14ac:dyDescent="0.25">
      <c r="B440" s="94"/>
      <c r="C440" s="74"/>
      <c r="D440" s="67"/>
      <c r="E440" s="86" t="s">
        <v>161</v>
      </c>
      <c r="F440" s="43" t="s">
        <v>162</v>
      </c>
      <c r="G440" s="8">
        <v>125.13</v>
      </c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>
        <v>125.13</v>
      </c>
      <c r="AH440" s="8">
        <v>125.12703</v>
      </c>
      <c r="AI440" s="128">
        <f t="shared" si="196"/>
        <v>1</v>
      </c>
    </row>
    <row r="441" spans="2:35" ht="23.25" customHeight="1" x14ac:dyDescent="0.25">
      <c r="B441" s="94"/>
      <c r="C441" s="74"/>
      <c r="D441" s="27" t="s">
        <v>155</v>
      </c>
      <c r="E441" s="66"/>
      <c r="F441" s="66" t="s">
        <v>156</v>
      </c>
      <c r="G441" s="8">
        <f>G442</f>
        <v>17563.41</v>
      </c>
      <c r="H441" s="8">
        <f t="shared" ref="H441:AG441" si="217">H442</f>
        <v>0</v>
      </c>
      <c r="I441" s="8">
        <f t="shared" si="217"/>
        <v>0</v>
      </c>
      <c r="J441" s="8">
        <f t="shared" si="217"/>
        <v>0</v>
      </c>
      <c r="K441" s="8">
        <f t="shared" si="217"/>
        <v>0</v>
      </c>
      <c r="L441" s="8">
        <f t="shared" si="217"/>
        <v>0</v>
      </c>
      <c r="M441" s="8">
        <f t="shared" si="217"/>
        <v>0</v>
      </c>
      <c r="N441" s="8">
        <f t="shared" si="217"/>
        <v>0</v>
      </c>
      <c r="O441" s="8">
        <f t="shared" si="217"/>
        <v>0</v>
      </c>
      <c r="P441" s="8">
        <f t="shared" si="217"/>
        <v>0</v>
      </c>
      <c r="Q441" s="8">
        <f t="shared" si="217"/>
        <v>0</v>
      </c>
      <c r="R441" s="8">
        <f t="shared" si="217"/>
        <v>0</v>
      </c>
      <c r="S441" s="8">
        <f t="shared" si="217"/>
        <v>0</v>
      </c>
      <c r="T441" s="8">
        <f t="shared" si="217"/>
        <v>0</v>
      </c>
      <c r="U441" s="8">
        <f t="shared" si="217"/>
        <v>0</v>
      </c>
      <c r="V441" s="8">
        <f t="shared" si="217"/>
        <v>0</v>
      </c>
      <c r="W441" s="8">
        <f t="shared" si="217"/>
        <v>0</v>
      </c>
      <c r="X441" s="8">
        <f t="shared" si="217"/>
        <v>0</v>
      </c>
      <c r="Y441" s="8">
        <f t="shared" si="217"/>
        <v>0</v>
      </c>
      <c r="Z441" s="8">
        <f t="shared" si="217"/>
        <v>0</v>
      </c>
      <c r="AA441" s="8">
        <f t="shared" si="217"/>
        <v>0</v>
      </c>
      <c r="AB441" s="8">
        <f t="shared" si="217"/>
        <v>0</v>
      </c>
      <c r="AC441" s="8">
        <f t="shared" si="217"/>
        <v>0</v>
      </c>
      <c r="AD441" s="8">
        <f t="shared" si="217"/>
        <v>0</v>
      </c>
      <c r="AE441" s="8">
        <f t="shared" si="217"/>
        <v>0</v>
      </c>
      <c r="AF441" s="8">
        <f t="shared" si="217"/>
        <v>0</v>
      </c>
      <c r="AG441" s="8">
        <f t="shared" si="217"/>
        <v>17488.91</v>
      </c>
      <c r="AH441" s="8">
        <f>AH442</f>
        <v>17590.407999999999</v>
      </c>
      <c r="AI441" s="128">
        <f t="shared" si="196"/>
        <v>0.99575822690468418</v>
      </c>
    </row>
    <row r="442" spans="2:35" ht="34.5" customHeight="1" x14ac:dyDescent="0.25">
      <c r="B442" s="94"/>
      <c r="C442" s="74"/>
      <c r="D442" s="67"/>
      <c r="E442" s="44" t="s">
        <v>70</v>
      </c>
      <c r="F442" s="42" t="s">
        <v>71</v>
      </c>
      <c r="G442" s="8">
        <v>17563.41</v>
      </c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>
        <v>17488.91</v>
      </c>
      <c r="AH442" s="8">
        <v>17590.407999999999</v>
      </c>
      <c r="AI442" s="128">
        <f t="shared" si="196"/>
        <v>0.99575822690468418</v>
      </c>
    </row>
    <row r="443" spans="2:35" ht="24.75" customHeight="1" x14ac:dyDescent="0.25">
      <c r="B443" s="94"/>
      <c r="C443" s="74"/>
      <c r="D443" s="27" t="s">
        <v>157</v>
      </c>
      <c r="E443" s="9"/>
      <c r="F443" s="9" t="s">
        <v>158</v>
      </c>
      <c r="G443" s="8">
        <f>G444</f>
        <v>330</v>
      </c>
      <c r="H443" s="8">
        <f t="shared" ref="H443:AG443" si="218">H444</f>
        <v>0</v>
      </c>
      <c r="I443" s="8">
        <f t="shared" si="218"/>
        <v>0</v>
      </c>
      <c r="J443" s="8">
        <f t="shared" si="218"/>
        <v>0</v>
      </c>
      <c r="K443" s="8">
        <f t="shared" si="218"/>
        <v>0</v>
      </c>
      <c r="L443" s="8">
        <f t="shared" si="218"/>
        <v>0</v>
      </c>
      <c r="M443" s="8">
        <f t="shared" si="218"/>
        <v>0</v>
      </c>
      <c r="N443" s="8">
        <f t="shared" si="218"/>
        <v>0</v>
      </c>
      <c r="O443" s="8">
        <f t="shared" si="218"/>
        <v>0</v>
      </c>
      <c r="P443" s="8">
        <f t="shared" si="218"/>
        <v>0</v>
      </c>
      <c r="Q443" s="8">
        <f t="shared" si="218"/>
        <v>0</v>
      </c>
      <c r="R443" s="8">
        <f t="shared" si="218"/>
        <v>0</v>
      </c>
      <c r="S443" s="8">
        <f t="shared" si="218"/>
        <v>0</v>
      </c>
      <c r="T443" s="8">
        <f t="shared" si="218"/>
        <v>0</v>
      </c>
      <c r="U443" s="8">
        <f t="shared" si="218"/>
        <v>0</v>
      </c>
      <c r="V443" s="8">
        <f t="shared" si="218"/>
        <v>0</v>
      </c>
      <c r="W443" s="8">
        <f t="shared" si="218"/>
        <v>0</v>
      </c>
      <c r="X443" s="8">
        <f t="shared" si="218"/>
        <v>0</v>
      </c>
      <c r="Y443" s="8">
        <f t="shared" si="218"/>
        <v>0</v>
      </c>
      <c r="Z443" s="8">
        <f t="shared" si="218"/>
        <v>0</v>
      </c>
      <c r="AA443" s="8">
        <f t="shared" si="218"/>
        <v>0</v>
      </c>
      <c r="AB443" s="8">
        <f t="shared" si="218"/>
        <v>0</v>
      </c>
      <c r="AC443" s="8">
        <f t="shared" si="218"/>
        <v>0</v>
      </c>
      <c r="AD443" s="8">
        <f t="shared" si="218"/>
        <v>0</v>
      </c>
      <c r="AE443" s="8">
        <f t="shared" si="218"/>
        <v>0</v>
      </c>
      <c r="AF443" s="8">
        <f t="shared" si="218"/>
        <v>0</v>
      </c>
      <c r="AG443" s="8">
        <f t="shared" si="218"/>
        <v>129.47</v>
      </c>
      <c r="AH443" s="8">
        <f>AH444</f>
        <v>357</v>
      </c>
      <c r="AI443" s="128">
        <f t="shared" si="196"/>
        <v>0.39233333333333331</v>
      </c>
    </row>
    <row r="444" spans="2:35" ht="34.5" customHeight="1" x14ac:dyDescent="0.25">
      <c r="B444" s="94"/>
      <c r="C444" s="74"/>
      <c r="D444" s="67"/>
      <c r="E444" s="44" t="s">
        <v>70</v>
      </c>
      <c r="F444" s="42" t="s">
        <v>71</v>
      </c>
      <c r="G444" s="8">
        <v>330</v>
      </c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>
        <v>129.47</v>
      </c>
      <c r="AH444" s="8">
        <v>357</v>
      </c>
      <c r="AI444" s="128">
        <f t="shared" si="196"/>
        <v>0.39233333333333331</v>
      </c>
    </row>
    <row r="445" spans="2:35" ht="18.75" customHeight="1" x14ac:dyDescent="0.25">
      <c r="B445" s="94"/>
      <c r="C445" s="59" t="s">
        <v>478</v>
      </c>
      <c r="D445" s="27"/>
      <c r="E445" s="55"/>
      <c r="F445" s="54" t="s">
        <v>479</v>
      </c>
      <c r="G445" s="8">
        <f>G451+G446</f>
        <v>11255.18</v>
      </c>
      <c r="H445" s="8">
        <f t="shared" ref="H445:AG445" si="219">H451+H446</f>
        <v>0</v>
      </c>
      <c r="I445" s="8">
        <f t="shared" si="219"/>
        <v>0</v>
      </c>
      <c r="J445" s="8">
        <f t="shared" si="219"/>
        <v>0</v>
      </c>
      <c r="K445" s="8">
        <f t="shared" si="219"/>
        <v>0</v>
      </c>
      <c r="L445" s="8">
        <f t="shared" si="219"/>
        <v>0</v>
      </c>
      <c r="M445" s="8">
        <f t="shared" si="219"/>
        <v>0</v>
      </c>
      <c r="N445" s="8">
        <f t="shared" si="219"/>
        <v>0</v>
      </c>
      <c r="O445" s="8">
        <f t="shared" si="219"/>
        <v>0</v>
      </c>
      <c r="P445" s="8">
        <f t="shared" si="219"/>
        <v>0</v>
      </c>
      <c r="Q445" s="8">
        <f t="shared" si="219"/>
        <v>0</v>
      </c>
      <c r="R445" s="8">
        <f t="shared" si="219"/>
        <v>0</v>
      </c>
      <c r="S445" s="8">
        <f t="shared" si="219"/>
        <v>0</v>
      </c>
      <c r="T445" s="8">
        <f t="shared" si="219"/>
        <v>0</v>
      </c>
      <c r="U445" s="8">
        <f t="shared" si="219"/>
        <v>0</v>
      </c>
      <c r="V445" s="8">
        <f t="shared" si="219"/>
        <v>0</v>
      </c>
      <c r="W445" s="8">
        <f t="shared" si="219"/>
        <v>0</v>
      </c>
      <c r="X445" s="8">
        <f t="shared" si="219"/>
        <v>0</v>
      </c>
      <c r="Y445" s="8">
        <f t="shared" si="219"/>
        <v>0</v>
      </c>
      <c r="Z445" s="8">
        <f t="shared" si="219"/>
        <v>0</v>
      </c>
      <c r="AA445" s="8">
        <f t="shared" si="219"/>
        <v>0</v>
      </c>
      <c r="AB445" s="8">
        <f t="shared" si="219"/>
        <v>0</v>
      </c>
      <c r="AC445" s="8">
        <f t="shared" si="219"/>
        <v>0</v>
      </c>
      <c r="AD445" s="8">
        <f t="shared" si="219"/>
        <v>0</v>
      </c>
      <c r="AE445" s="8">
        <f t="shared" si="219"/>
        <v>0</v>
      </c>
      <c r="AF445" s="8">
        <f t="shared" si="219"/>
        <v>0</v>
      </c>
      <c r="AG445" s="8">
        <f t="shared" si="219"/>
        <v>10426.780000000001</v>
      </c>
      <c r="AH445" s="8">
        <f>AH451+AH446</f>
        <v>11363.168879999999</v>
      </c>
      <c r="AI445" s="128">
        <f t="shared" si="196"/>
        <v>0.92639833392269166</v>
      </c>
    </row>
    <row r="446" spans="2:35" ht="18.75" customHeight="1" x14ac:dyDescent="0.25">
      <c r="B446" s="94"/>
      <c r="C446" s="59" t="s">
        <v>480</v>
      </c>
      <c r="D446" s="27"/>
      <c r="E446" s="55"/>
      <c r="F446" s="54" t="s">
        <v>481</v>
      </c>
      <c r="G446" s="8">
        <f>G447</f>
        <v>63.68</v>
      </c>
      <c r="H446" s="8">
        <f t="shared" ref="H446:AG449" si="220">H447</f>
        <v>0</v>
      </c>
      <c r="I446" s="8">
        <f t="shared" si="220"/>
        <v>0</v>
      </c>
      <c r="J446" s="8">
        <f t="shared" si="220"/>
        <v>0</v>
      </c>
      <c r="K446" s="8">
        <f t="shared" si="220"/>
        <v>0</v>
      </c>
      <c r="L446" s="8">
        <f t="shared" si="220"/>
        <v>0</v>
      </c>
      <c r="M446" s="8">
        <f t="shared" si="220"/>
        <v>0</v>
      </c>
      <c r="N446" s="8">
        <f t="shared" si="220"/>
        <v>0</v>
      </c>
      <c r="O446" s="8">
        <f t="shared" si="220"/>
        <v>0</v>
      </c>
      <c r="P446" s="8">
        <f t="shared" si="220"/>
        <v>0</v>
      </c>
      <c r="Q446" s="8">
        <f t="shared" si="220"/>
        <v>0</v>
      </c>
      <c r="R446" s="8">
        <f t="shared" si="220"/>
        <v>0</v>
      </c>
      <c r="S446" s="8">
        <f t="shared" si="220"/>
        <v>0</v>
      </c>
      <c r="T446" s="8">
        <f t="shared" si="220"/>
        <v>0</v>
      </c>
      <c r="U446" s="8">
        <f t="shared" si="220"/>
        <v>0</v>
      </c>
      <c r="V446" s="8">
        <f t="shared" si="220"/>
        <v>0</v>
      </c>
      <c r="W446" s="8">
        <f t="shared" si="220"/>
        <v>0</v>
      </c>
      <c r="X446" s="8">
        <f t="shared" si="220"/>
        <v>0</v>
      </c>
      <c r="Y446" s="8">
        <f t="shared" si="220"/>
        <v>0</v>
      </c>
      <c r="Z446" s="8">
        <f t="shared" si="220"/>
        <v>0</v>
      </c>
      <c r="AA446" s="8">
        <f t="shared" si="220"/>
        <v>0</v>
      </c>
      <c r="AB446" s="8">
        <f t="shared" si="220"/>
        <v>0</v>
      </c>
      <c r="AC446" s="8">
        <f t="shared" si="220"/>
        <v>0</v>
      </c>
      <c r="AD446" s="8">
        <f t="shared" si="220"/>
        <v>0</v>
      </c>
      <c r="AE446" s="8">
        <f t="shared" si="220"/>
        <v>0</v>
      </c>
      <c r="AF446" s="8">
        <f t="shared" si="220"/>
        <v>0</v>
      </c>
      <c r="AG446" s="8">
        <f t="shared" si="220"/>
        <v>0</v>
      </c>
      <c r="AH446" s="8">
        <f>AH447</f>
        <v>90.668880000000001</v>
      </c>
      <c r="AI446" s="128">
        <f t="shared" si="196"/>
        <v>0</v>
      </c>
    </row>
    <row r="447" spans="2:35" ht="18.75" customHeight="1" x14ac:dyDescent="0.25">
      <c r="B447" s="94"/>
      <c r="C447" s="59"/>
      <c r="D447" s="44" t="s">
        <v>360</v>
      </c>
      <c r="E447" s="44"/>
      <c r="F447" s="78" t="s">
        <v>361</v>
      </c>
      <c r="G447" s="8">
        <f>G448</f>
        <v>63.68</v>
      </c>
      <c r="H447" s="8">
        <f t="shared" si="220"/>
        <v>0</v>
      </c>
      <c r="I447" s="8">
        <f t="shared" si="220"/>
        <v>0</v>
      </c>
      <c r="J447" s="8">
        <f t="shared" si="220"/>
        <v>0</v>
      </c>
      <c r="K447" s="8">
        <f t="shared" si="220"/>
        <v>0</v>
      </c>
      <c r="L447" s="8">
        <f t="shared" si="220"/>
        <v>0</v>
      </c>
      <c r="M447" s="8">
        <f t="shared" si="220"/>
        <v>0</v>
      </c>
      <c r="N447" s="8">
        <f t="shared" si="220"/>
        <v>0</v>
      </c>
      <c r="O447" s="8">
        <f t="shared" si="220"/>
        <v>0</v>
      </c>
      <c r="P447" s="8">
        <f t="shared" si="220"/>
        <v>0</v>
      </c>
      <c r="Q447" s="8">
        <f t="shared" si="220"/>
        <v>0</v>
      </c>
      <c r="R447" s="8">
        <f t="shared" si="220"/>
        <v>0</v>
      </c>
      <c r="S447" s="8">
        <f t="shared" si="220"/>
        <v>0</v>
      </c>
      <c r="T447" s="8">
        <f t="shared" si="220"/>
        <v>0</v>
      </c>
      <c r="U447" s="8">
        <f t="shared" si="220"/>
        <v>0</v>
      </c>
      <c r="V447" s="8">
        <f t="shared" si="220"/>
        <v>0</v>
      </c>
      <c r="W447" s="8">
        <f t="shared" si="220"/>
        <v>0</v>
      </c>
      <c r="X447" s="8">
        <f t="shared" si="220"/>
        <v>0</v>
      </c>
      <c r="Y447" s="8">
        <f t="shared" si="220"/>
        <v>0</v>
      </c>
      <c r="Z447" s="8">
        <f t="shared" si="220"/>
        <v>0</v>
      </c>
      <c r="AA447" s="8">
        <f t="shared" si="220"/>
        <v>0</v>
      </c>
      <c r="AB447" s="8">
        <f t="shared" si="220"/>
        <v>0</v>
      </c>
      <c r="AC447" s="8">
        <f t="shared" si="220"/>
        <v>0</v>
      </c>
      <c r="AD447" s="8">
        <f t="shared" si="220"/>
        <v>0</v>
      </c>
      <c r="AE447" s="8">
        <f t="shared" si="220"/>
        <v>0</v>
      </c>
      <c r="AF447" s="8">
        <f t="shared" si="220"/>
        <v>0</v>
      </c>
      <c r="AG447" s="8">
        <f t="shared" si="220"/>
        <v>0</v>
      </c>
      <c r="AH447" s="8">
        <f>AH448</f>
        <v>90.668880000000001</v>
      </c>
      <c r="AI447" s="128">
        <f t="shared" si="196"/>
        <v>0</v>
      </c>
    </row>
    <row r="448" spans="2:35" ht="40.5" customHeight="1" x14ac:dyDescent="0.25">
      <c r="B448" s="94"/>
      <c r="C448" s="59"/>
      <c r="D448" s="27" t="s">
        <v>395</v>
      </c>
      <c r="E448" s="51"/>
      <c r="F448" s="28" t="s">
        <v>396</v>
      </c>
      <c r="G448" s="8">
        <f>G449</f>
        <v>63.68</v>
      </c>
      <c r="H448" s="8">
        <f t="shared" si="220"/>
        <v>0</v>
      </c>
      <c r="I448" s="8">
        <f t="shared" si="220"/>
        <v>0</v>
      </c>
      <c r="J448" s="8">
        <f t="shared" si="220"/>
        <v>0</v>
      </c>
      <c r="K448" s="8">
        <f t="shared" si="220"/>
        <v>0</v>
      </c>
      <c r="L448" s="8">
        <f t="shared" si="220"/>
        <v>0</v>
      </c>
      <c r="M448" s="8">
        <f t="shared" si="220"/>
        <v>0</v>
      </c>
      <c r="N448" s="8">
        <f t="shared" si="220"/>
        <v>0</v>
      </c>
      <c r="O448" s="8">
        <f t="shared" si="220"/>
        <v>0</v>
      </c>
      <c r="P448" s="8">
        <f t="shared" si="220"/>
        <v>0</v>
      </c>
      <c r="Q448" s="8">
        <f t="shared" si="220"/>
        <v>0</v>
      </c>
      <c r="R448" s="8">
        <f t="shared" si="220"/>
        <v>0</v>
      </c>
      <c r="S448" s="8">
        <f t="shared" si="220"/>
        <v>0</v>
      </c>
      <c r="T448" s="8">
        <f t="shared" si="220"/>
        <v>0</v>
      </c>
      <c r="U448" s="8">
        <f t="shared" si="220"/>
        <v>0</v>
      </c>
      <c r="V448" s="8">
        <f t="shared" si="220"/>
        <v>0</v>
      </c>
      <c r="W448" s="8">
        <f t="shared" si="220"/>
        <v>0</v>
      </c>
      <c r="X448" s="8">
        <f t="shared" si="220"/>
        <v>0</v>
      </c>
      <c r="Y448" s="8">
        <f t="shared" si="220"/>
        <v>0</v>
      </c>
      <c r="Z448" s="8">
        <f t="shared" si="220"/>
        <v>0</v>
      </c>
      <c r="AA448" s="8">
        <f t="shared" si="220"/>
        <v>0</v>
      </c>
      <c r="AB448" s="8">
        <f t="shared" si="220"/>
        <v>0</v>
      </c>
      <c r="AC448" s="8">
        <f t="shared" si="220"/>
        <v>0</v>
      </c>
      <c r="AD448" s="8">
        <f t="shared" si="220"/>
        <v>0</v>
      </c>
      <c r="AE448" s="8">
        <f t="shared" si="220"/>
        <v>0</v>
      </c>
      <c r="AF448" s="8">
        <f t="shared" si="220"/>
        <v>0</v>
      </c>
      <c r="AG448" s="8">
        <f t="shared" si="220"/>
        <v>0</v>
      </c>
      <c r="AH448" s="8">
        <f>AH449</f>
        <v>90.668880000000001</v>
      </c>
      <c r="AI448" s="128">
        <f t="shared" si="196"/>
        <v>0</v>
      </c>
    </row>
    <row r="449" spans="2:35" ht="65.25" customHeight="1" x14ac:dyDescent="0.25">
      <c r="B449" s="94"/>
      <c r="C449" s="59"/>
      <c r="D449" s="27" t="s">
        <v>397</v>
      </c>
      <c r="E449" s="37"/>
      <c r="F449" s="48" t="s">
        <v>398</v>
      </c>
      <c r="G449" s="32">
        <f>G450</f>
        <v>63.68</v>
      </c>
      <c r="H449" s="32">
        <f t="shared" si="220"/>
        <v>0</v>
      </c>
      <c r="I449" s="32">
        <f t="shared" si="220"/>
        <v>0</v>
      </c>
      <c r="J449" s="32">
        <f t="shared" si="220"/>
        <v>0</v>
      </c>
      <c r="K449" s="32">
        <f t="shared" si="220"/>
        <v>0</v>
      </c>
      <c r="L449" s="32">
        <f t="shared" si="220"/>
        <v>0</v>
      </c>
      <c r="M449" s="32">
        <f t="shared" si="220"/>
        <v>0</v>
      </c>
      <c r="N449" s="32">
        <f t="shared" si="220"/>
        <v>0</v>
      </c>
      <c r="O449" s="32">
        <f t="shared" si="220"/>
        <v>0</v>
      </c>
      <c r="P449" s="32">
        <f t="shared" si="220"/>
        <v>0</v>
      </c>
      <c r="Q449" s="32">
        <f t="shared" si="220"/>
        <v>0</v>
      </c>
      <c r="R449" s="32">
        <f t="shared" si="220"/>
        <v>0</v>
      </c>
      <c r="S449" s="32">
        <f t="shared" si="220"/>
        <v>0</v>
      </c>
      <c r="T449" s="32">
        <f t="shared" si="220"/>
        <v>0</v>
      </c>
      <c r="U449" s="32">
        <f t="shared" si="220"/>
        <v>0</v>
      </c>
      <c r="V449" s="32">
        <f t="shared" si="220"/>
        <v>0</v>
      </c>
      <c r="W449" s="32">
        <f t="shared" si="220"/>
        <v>0</v>
      </c>
      <c r="X449" s="32">
        <f t="shared" si="220"/>
        <v>0</v>
      </c>
      <c r="Y449" s="32">
        <f t="shared" si="220"/>
        <v>0</v>
      </c>
      <c r="Z449" s="32">
        <f t="shared" si="220"/>
        <v>0</v>
      </c>
      <c r="AA449" s="32">
        <f t="shared" si="220"/>
        <v>0</v>
      </c>
      <c r="AB449" s="32">
        <f t="shared" si="220"/>
        <v>0</v>
      </c>
      <c r="AC449" s="32">
        <f t="shared" si="220"/>
        <v>0</v>
      </c>
      <c r="AD449" s="32">
        <f t="shared" si="220"/>
        <v>0</v>
      </c>
      <c r="AE449" s="32">
        <f t="shared" si="220"/>
        <v>0</v>
      </c>
      <c r="AF449" s="32">
        <f t="shared" si="220"/>
        <v>0</v>
      </c>
      <c r="AG449" s="32">
        <f t="shared" si="220"/>
        <v>0</v>
      </c>
      <c r="AH449" s="32">
        <f>AH450</f>
        <v>90.668880000000001</v>
      </c>
      <c r="AI449" s="128">
        <f t="shared" si="196"/>
        <v>0</v>
      </c>
    </row>
    <row r="450" spans="2:35" ht="32.25" customHeight="1" x14ac:dyDescent="0.25">
      <c r="B450" s="94"/>
      <c r="C450" s="59"/>
      <c r="D450" s="7"/>
      <c r="E450" s="44" t="s">
        <v>70</v>
      </c>
      <c r="F450" s="42" t="s">
        <v>71</v>
      </c>
      <c r="G450" s="32">
        <v>63.68</v>
      </c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  <c r="AA450" s="32"/>
      <c r="AB450" s="32"/>
      <c r="AC450" s="32"/>
      <c r="AD450" s="32"/>
      <c r="AE450" s="32"/>
      <c r="AF450" s="32"/>
      <c r="AG450" s="32">
        <v>0</v>
      </c>
      <c r="AH450" s="32">
        <v>90.668880000000001</v>
      </c>
      <c r="AI450" s="128">
        <f t="shared" si="196"/>
        <v>0</v>
      </c>
    </row>
    <row r="451" spans="2:35" ht="18.75" customHeight="1" x14ac:dyDescent="0.25">
      <c r="B451" s="94"/>
      <c r="C451" s="59" t="s">
        <v>482</v>
      </c>
      <c r="D451" s="86"/>
      <c r="E451" s="49"/>
      <c r="F451" s="63" t="s">
        <v>483</v>
      </c>
      <c r="G451" s="8">
        <f>G452</f>
        <v>11191.5</v>
      </c>
      <c r="H451" s="8">
        <f t="shared" ref="H451:AG452" si="221">H452</f>
        <v>0</v>
      </c>
      <c r="I451" s="8">
        <f t="shared" si="221"/>
        <v>0</v>
      </c>
      <c r="J451" s="8">
        <f t="shared" si="221"/>
        <v>0</v>
      </c>
      <c r="K451" s="8">
        <f t="shared" si="221"/>
        <v>0</v>
      </c>
      <c r="L451" s="8">
        <f t="shared" si="221"/>
        <v>0</v>
      </c>
      <c r="M451" s="8">
        <f t="shared" si="221"/>
        <v>0</v>
      </c>
      <c r="N451" s="8">
        <f t="shared" si="221"/>
        <v>0</v>
      </c>
      <c r="O451" s="8">
        <f t="shared" si="221"/>
        <v>0</v>
      </c>
      <c r="P451" s="8">
        <f t="shared" si="221"/>
        <v>0</v>
      </c>
      <c r="Q451" s="8">
        <f t="shared" si="221"/>
        <v>0</v>
      </c>
      <c r="R451" s="8">
        <f t="shared" si="221"/>
        <v>0</v>
      </c>
      <c r="S451" s="8">
        <f t="shared" si="221"/>
        <v>0</v>
      </c>
      <c r="T451" s="8">
        <f t="shared" si="221"/>
        <v>0</v>
      </c>
      <c r="U451" s="8">
        <f t="shared" si="221"/>
        <v>0</v>
      </c>
      <c r="V451" s="8">
        <f t="shared" si="221"/>
        <v>0</v>
      </c>
      <c r="W451" s="8">
        <f t="shared" si="221"/>
        <v>0</v>
      </c>
      <c r="X451" s="8">
        <f t="shared" si="221"/>
        <v>0</v>
      </c>
      <c r="Y451" s="8">
        <f t="shared" si="221"/>
        <v>0</v>
      </c>
      <c r="Z451" s="8">
        <f t="shared" si="221"/>
        <v>0</v>
      </c>
      <c r="AA451" s="8">
        <f t="shared" si="221"/>
        <v>0</v>
      </c>
      <c r="AB451" s="8">
        <f t="shared" si="221"/>
        <v>0</v>
      </c>
      <c r="AC451" s="8">
        <f t="shared" si="221"/>
        <v>0</v>
      </c>
      <c r="AD451" s="8">
        <f t="shared" si="221"/>
        <v>0</v>
      </c>
      <c r="AE451" s="8">
        <f t="shared" si="221"/>
        <v>0</v>
      </c>
      <c r="AF451" s="8">
        <f t="shared" si="221"/>
        <v>0</v>
      </c>
      <c r="AG451" s="8">
        <f t="shared" si="221"/>
        <v>10426.780000000001</v>
      </c>
      <c r="AH451" s="8">
        <f>AH452</f>
        <v>11272.5</v>
      </c>
      <c r="AI451" s="128">
        <f t="shared" si="196"/>
        <v>0.93166957065630174</v>
      </c>
    </row>
    <row r="452" spans="2:35" ht="50.25" customHeight="1" x14ac:dyDescent="0.25">
      <c r="B452" s="94"/>
      <c r="C452" s="59"/>
      <c r="D452" s="27" t="s">
        <v>142</v>
      </c>
      <c r="E452" s="59"/>
      <c r="F452" s="46" t="s">
        <v>143</v>
      </c>
      <c r="G452" s="8">
        <f>G453</f>
        <v>11191.5</v>
      </c>
      <c r="H452" s="8">
        <f t="shared" si="221"/>
        <v>0</v>
      </c>
      <c r="I452" s="8">
        <f t="shared" si="221"/>
        <v>0</v>
      </c>
      <c r="J452" s="8">
        <f t="shared" si="221"/>
        <v>0</v>
      </c>
      <c r="K452" s="8">
        <f t="shared" si="221"/>
        <v>0</v>
      </c>
      <c r="L452" s="8">
        <f t="shared" si="221"/>
        <v>0</v>
      </c>
      <c r="M452" s="8">
        <f t="shared" si="221"/>
        <v>0</v>
      </c>
      <c r="N452" s="8">
        <f t="shared" si="221"/>
        <v>0</v>
      </c>
      <c r="O452" s="8">
        <f t="shared" si="221"/>
        <v>0</v>
      </c>
      <c r="P452" s="8">
        <f t="shared" si="221"/>
        <v>0</v>
      </c>
      <c r="Q452" s="8">
        <f t="shared" si="221"/>
        <v>0</v>
      </c>
      <c r="R452" s="8">
        <f t="shared" si="221"/>
        <v>0</v>
      </c>
      <c r="S452" s="8">
        <f t="shared" si="221"/>
        <v>0</v>
      </c>
      <c r="T452" s="8">
        <f t="shared" si="221"/>
        <v>0</v>
      </c>
      <c r="U452" s="8">
        <f t="shared" si="221"/>
        <v>0</v>
      </c>
      <c r="V452" s="8">
        <f t="shared" si="221"/>
        <v>0</v>
      </c>
      <c r="W452" s="8">
        <f t="shared" si="221"/>
        <v>0</v>
      </c>
      <c r="X452" s="8">
        <f t="shared" si="221"/>
        <v>0</v>
      </c>
      <c r="Y452" s="8">
        <f t="shared" si="221"/>
        <v>0</v>
      </c>
      <c r="Z452" s="8">
        <f t="shared" si="221"/>
        <v>0</v>
      </c>
      <c r="AA452" s="8">
        <f t="shared" si="221"/>
        <v>0</v>
      </c>
      <c r="AB452" s="8">
        <f t="shared" si="221"/>
        <v>0</v>
      </c>
      <c r="AC452" s="8">
        <f t="shared" si="221"/>
        <v>0</v>
      </c>
      <c r="AD452" s="8">
        <f t="shared" si="221"/>
        <v>0</v>
      </c>
      <c r="AE452" s="8">
        <f t="shared" si="221"/>
        <v>0</v>
      </c>
      <c r="AF452" s="8">
        <f t="shared" si="221"/>
        <v>0</v>
      </c>
      <c r="AG452" s="8">
        <f t="shared" si="221"/>
        <v>10426.780000000001</v>
      </c>
      <c r="AH452" s="8">
        <f>AH453</f>
        <v>11272.5</v>
      </c>
      <c r="AI452" s="128">
        <f t="shared" si="196"/>
        <v>0.93166957065630174</v>
      </c>
    </row>
    <row r="453" spans="2:35" ht="51" customHeight="1" x14ac:dyDescent="0.25">
      <c r="B453" s="94"/>
      <c r="C453" s="59"/>
      <c r="D453" s="27" t="s">
        <v>144</v>
      </c>
      <c r="E453" s="28"/>
      <c r="F453" s="28" t="s">
        <v>145</v>
      </c>
      <c r="G453" s="8">
        <f>G459+G454</f>
        <v>11191.5</v>
      </c>
      <c r="H453" s="8">
        <f t="shared" ref="H453:AG453" si="222">H459+H454</f>
        <v>0</v>
      </c>
      <c r="I453" s="8">
        <f t="shared" si="222"/>
        <v>0</v>
      </c>
      <c r="J453" s="8">
        <f t="shared" si="222"/>
        <v>0</v>
      </c>
      <c r="K453" s="8">
        <f t="shared" si="222"/>
        <v>0</v>
      </c>
      <c r="L453" s="8">
        <f t="shared" si="222"/>
        <v>0</v>
      </c>
      <c r="M453" s="8">
        <f t="shared" si="222"/>
        <v>0</v>
      </c>
      <c r="N453" s="8">
        <f t="shared" si="222"/>
        <v>0</v>
      </c>
      <c r="O453" s="8">
        <f t="shared" si="222"/>
        <v>0</v>
      </c>
      <c r="P453" s="8">
        <f t="shared" si="222"/>
        <v>0</v>
      </c>
      <c r="Q453" s="8">
        <f t="shared" si="222"/>
        <v>0</v>
      </c>
      <c r="R453" s="8">
        <f t="shared" si="222"/>
        <v>0</v>
      </c>
      <c r="S453" s="8">
        <f t="shared" si="222"/>
        <v>0</v>
      </c>
      <c r="T453" s="8">
        <f t="shared" si="222"/>
        <v>0</v>
      </c>
      <c r="U453" s="8">
        <f t="shared" si="222"/>
        <v>0</v>
      </c>
      <c r="V453" s="8">
        <f t="shared" si="222"/>
        <v>0</v>
      </c>
      <c r="W453" s="8">
        <f t="shared" si="222"/>
        <v>0</v>
      </c>
      <c r="X453" s="8">
        <f t="shared" si="222"/>
        <v>0</v>
      </c>
      <c r="Y453" s="8">
        <f t="shared" si="222"/>
        <v>0</v>
      </c>
      <c r="Z453" s="8">
        <f t="shared" si="222"/>
        <v>0</v>
      </c>
      <c r="AA453" s="8">
        <f t="shared" si="222"/>
        <v>0</v>
      </c>
      <c r="AB453" s="8">
        <f t="shared" si="222"/>
        <v>0</v>
      </c>
      <c r="AC453" s="8">
        <f t="shared" si="222"/>
        <v>0</v>
      </c>
      <c r="AD453" s="8">
        <f t="shared" si="222"/>
        <v>0</v>
      </c>
      <c r="AE453" s="8">
        <f t="shared" si="222"/>
        <v>0</v>
      </c>
      <c r="AF453" s="8">
        <f t="shared" si="222"/>
        <v>0</v>
      </c>
      <c r="AG453" s="8">
        <f t="shared" si="222"/>
        <v>10426.780000000001</v>
      </c>
      <c r="AH453" s="8">
        <f>AH459+AH454</f>
        <v>11272.5</v>
      </c>
      <c r="AI453" s="128">
        <f t="shared" si="196"/>
        <v>0.93166957065630174</v>
      </c>
    </row>
    <row r="454" spans="2:35" ht="31.5" customHeight="1" x14ac:dyDescent="0.25">
      <c r="B454" s="94"/>
      <c r="C454" s="59"/>
      <c r="D454" s="27" t="s">
        <v>163</v>
      </c>
      <c r="E454" s="68"/>
      <c r="F454" s="69" t="s">
        <v>164</v>
      </c>
      <c r="G454" s="8">
        <f>G455+G457</f>
        <v>1745.5</v>
      </c>
      <c r="H454" s="8">
        <f t="shared" ref="H454:AG454" si="223">H455+H457</f>
        <v>0</v>
      </c>
      <c r="I454" s="8">
        <f t="shared" si="223"/>
        <v>0</v>
      </c>
      <c r="J454" s="8">
        <f t="shared" si="223"/>
        <v>0</v>
      </c>
      <c r="K454" s="8">
        <f t="shared" si="223"/>
        <v>0</v>
      </c>
      <c r="L454" s="8">
        <f t="shared" si="223"/>
        <v>0</v>
      </c>
      <c r="M454" s="8">
        <f t="shared" si="223"/>
        <v>0</v>
      </c>
      <c r="N454" s="8">
        <f t="shared" si="223"/>
        <v>0</v>
      </c>
      <c r="O454" s="8">
        <f t="shared" si="223"/>
        <v>0</v>
      </c>
      <c r="P454" s="8">
        <f t="shared" si="223"/>
        <v>0</v>
      </c>
      <c r="Q454" s="8">
        <f t="shared" si="223"/>
        <v>0</v>
      </c>
      <c r="R454" s="8">
        <f t="shared" si="223"/>
        <v>0</v>
      </c>
      <c r="S454" s="8">
        <f t="shared" si="223"/>
        <v>0</v>
      </c>
      <c r="T454" s="8">
        <f t="shared" si="223"/>
        <v>0</v>
      </c>
      <c r="U454" s="8">
        <f t="shared" si="223"/>
        <v>0</v>
      </c>
      <c r="V454" s="8">
        <f t="shared" si="223"/>
        <v>0</v>
      </c>
      <c r="W454" s="8">
        <f t="shared" si="223"/>
        <v>0</v>
      </c>
      <c r="X454" s="8">
        <f t="shared" si="223"/>
        <v>0</v>
      </c>
      <c r="Y454" s="8">
        <f t="shared" si="223"/>
        <v>0</v>
      </c>
      <c r="Z454" s="8">
        <f t="shared" si="223"/>
        <v>0</v>
      </c>
      <c r="AA454" s="8">
        <f t="shared" si="223"/>
        <v>0</v>
      </c>
      <c r="AB454" s="8">
        <f t="shared" si="223"/>
        <v>0</v>
      </c>
      <c r="AC454" s="8">
        <f t="shared" si="223"/>
        <v>0</v>
      </c>
      <c r="AD454" s="8">
        <f t="shared" si="223"/>
        <v>0</v>
      </c>
      <c r="AE454" s="8">
        <f t="shared" si="223"/>
        <v>0</v>
      </c>
      <c r="AF454" s="8">
        <f t="shared" si="223"/>
        <v>0</v>
      </c>
      <c r="AG454" s="8">
        <f t="shared" si="223"/>
        <v>1001.6</v>
      </c>
      <c r="AH454" s="8">
        <f>AH455+AH457</f>
        <v>1799.5</v>
      </c>
      <c r="AI454" s="128">
        <f t="shared" si="196"/>
        <v>0.57381839014608993</v>
      </c>
    </row>
    <row r="455" spans="2:35" ht="36.75" customHeight="1" x14ac:dyDescent="0.25">
      <c r="B455" s="94"/>
      <c r="C455" s="59"/>
      <c r="D455" s="27" t="s">
        <v>165</v>
      </c>
      <c r="E455" s="9"/>
      <c r="F455" s="60" t="s">
        <v>166</v>
      </c>
      <c r="G455" s="8">
        <f>G456</f>
        <v>1245.5</v>
      </c>
      <c r="H455" s="8">
        <f t="shared" ref="H455:AG455" si="224">H456</f>
        <v>0</v>
      </c>
      <c r="I455" s="8">
        <f t="shared" si="224"/>
        <v>0</v>
      </c>
      <c r="J455" s="8">
        <f t="shared" si="224"/>
        <v>0</v>
      </c>
      <c r="K455" s="8">
        <f t="shared" si="224"/>
        <v>0</v>
      </c>
      <c r="L455" s="8">
        <f t="shared" si="224"/>
        <v>0</v>
      </c>
      <c r="M455" s="8">
        <f t="shared" si="224"/>
        <v>0</v>
      </c>
      <c r="N455" s="8">
        <f t="shared" si="224"/>
        <v>0</v>
      </c>
      <c r="O455" s="8">
        <f t="shared" si="224"/>
        <v>0</v>
      </c>
      <c r="P455" s="8">
        <f t="shared" si="224"/>
        <v>0</v>
      </c>
      <c r="Q455" s="8">
        <f t="shared" si="224"/>
        <v>0</v>
      </c>
      <c r="R455" s="8">
        <f t="shared" si="224"/>
        <v>0</v>
      </c>
      <c r="S455" s="8">
        <f t="shared" si="224"/>
        <v>0</v>
      </c>
      <c r="T455" s="8">
        <f t="shared" si="224"/>
        <v>0</v>
      </c>
      <c r="U455" s="8">
        <f t="shared" si="224"/>
        <v>0</v>
      </c>
      <c r="V455" s="8">
        <f t="shared" si="224"/>
        <v>0</v>
      </c>
      <c r="W455" s="8">
        <f t="shared" si="224"/>
        <v>0</v>
      </c>
      <c r="X455" s="8">
        <f t="shared" si="224"/>
        <v>0</v>
      </c>
      <c r="Y455" s="8">
        <f t="shared" si="224"/>
        <v>0</v>
      </c>
      <c r="Z455" s="8">
        <f t="shared" si="224"/>
        <v>0</v>
      </c>
      <c r="AA455" s="8">
        <f t="shared" si="224"/>
        <v>0</v>
      </c>
      <c r="AB455" s="8">
        <f t="shared" si="224"/>
        <v>0</v>
      </c>
      <c r="AC455" s="8">
        <f t="shared" si="224"/>
        <v>0</v>
      </c>
      <c r="AD455" s="8">
        <f t="shared" si="224"/>
        <v>0</v>
      </c>
      <c r="AE455" s="8">
        <f t="shared" si="224"/>
        <v>0</v>
      </c>
      <c r="AF455" s="8">
        <f t="shared" si="224"/>
        <v>0</v>
      </c>
      <c r="AG455" s="8">
        <f t="shared" si="224"/>
        <v>982.46</v>
      </c>
      <c r="AH455" s="8">
        <f>AH456</f>
        <v>1272.5</v>
      </c>
      <c r="AI455" s="128">
        <f t="shared" si="196"/>
        <v>0.78880770774789244</v>
      </c>
    </row>
    <row r="456" spans="2:35" ht="33" customHeight="1" x14ac:dyDescent="0.25">
      <c r="B456" s="94"/>
      <c r="C456" s="59"/>
      <c r="D456" s="27"/>
      <c r="E456" s="44" t="s">
        <v>70</v>
      </c>
      <c r="F456" s="42" t="s">
        <v>71</v>
      </c>
      <c r="G456" s="8">
        <v>1245.5</v>
      </c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>
        <v>982.46</v>
      </c>
      <c r="AH456" s="8">
        <v>1272.5</v>
      </c>
      <c r="AI456" s="128">
        <f t="shared" si="196"/>
        <v>0.78880770774789244</v>
      </c>
    </row>
    <row r="457" spans="2:35" ht="33" customHeight="1" x14ac:dyDescent="0.25">
      <c r="B457" s="94"/>
      <c r="C457" s="59"/>
      <c r="D457" s="27" t="s">
        <v>167</v>
      </c>
      <c r="E457" s="42"/>
      <c r="F457" s="42" t="s">
        <v>168</v>
      </c>
      <c r="G457" s="8">
        <f>G458</f>
        <v>500</v>
      </c>
      <c r="H457" s="8">
        <f t="shared" ref="H457:AG457" si="225">H458</f>
        <v>0</v>
      </c>
      <c r="I457" s="8">
        <f t="shared" si="225"/>
        <v>0</v>
      </c>
      <c r="J457" s="8">
        <f t="shared" si="225"/>
        <v>0</v>
      </c>
      <c r="K457" s="8">
        <f t="shared" si="225"/>
        <v>0</v>
      </c>
      <c r="L457" s="8">
        <f t="shared" si="225"/>
        <v>0</v>
      </c>
      <c r="M457" s="8">
        <f t="shared" si="225"/>
        <v>0</v>
      </c>
      <c r="N457" s="8">
        <f t="shared" si="225"/>
        <v>0</v>
      </c>
      <c r="O457" s="8">
        <f t="shared" si="225"/>
        <v>0</v>
      </c>
      <c r="P457" s="8">
        <f t="shared" si="225"/>
        <v>0</v>
      </c>
      <c r="Q457" s="8">
        <f t="shared" si="225"/>
        <v>0</v>
      </c>
      <c r="R457" s="8">
        <f t="shared" si="225"/>
        <v>0</v>
      </c>
      <c r="S457" s="8">
        <f t="shared" si="225"/>
        <v>0</v>
      </c>
      <c r="T457" s="8">
        <f t="shared" si="225"/>
        <v>0</v>
      </c>
      <c r="U457" s="8">
        <f t="shared" si="225"/>
        <v>0</v>
      </c>
      <c r="V457" s="8">
        <f t="shared" si="225"/>
        <v>0</v>
      </c>
      <c r="W457" s="8">
        <f t="shared" si="225"/>
        <v>0</v>
      </c>
      <c r="X457" s="8">
        <f t="shared" si="225"/>
        <v>0</v>
      </c>
      <c r="Y457" s="8">
        <f t="shared" si="225"/>
        <v>0</v>
      </c>
      <c r="Z457" s="8">
        <f t="shared" si="225"/>
        <v>0</v>
      </c>
      <c r="AA457" s="8">
        <f t="shared" si="225"/>
        <v>0</v>
      </c>
      <c r="AB457" s="8">
        <f t="shared" si="225"/>
        <v>0</v>
      </c>
      <c r="AC457" s="8">
        <f t="shared" si="225"/>
        <v>0</v>
      </c>
      <c r="AD457" s="8">
        <f t="shared" si="225"/>
        <v>0</v>
      </c>
      <c r="AE457" s="8">
        <f t="shared" si="225"/>
        <v>0</v>
      </c>
      <c r="AF457" s="8">
        <f t="shared" si="225"/>
        <v>0</v>
      </c>
      <c r="AG457" s="8">
        <f t="shared" si="225"/>
        <v>19.14</v>
      </c>
      <c r="AH457" s="8">
        <f>AH458</f>
        <v>527</v>
      </c>
      <c r="AI457" s="128">
        <f t="shared" si="196"/>
        <v>3.8280000000000002E-2</v>
      </c>
    </row>
    <row r="458" spans="2:35" ht="35.25" customHeight="1" x14ac:dyDescent="0.25">
      <c r="B458" s="94"/>
      <c r="C458" s="59"/>
      <c r="D458" s="27"/>
      <c r="E458" s="62" t="s">
        <v>149</v>
      </c>
      <c r="F458" s="63" t="s">
        <v>150</v>
      </c>
      <c r="G458" s="8">
        <v>500</v>
      </c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>
        <v>19.14</v>
      </c>
      <c r="AH458" s="8">
        <v>527</v>
      </c>
      <c r="AI458" s="128">
        <f t="shared" si="196"/>
        <v>3.8280000000000002E-2</v>
      </c>
    </row>
    <row r="459" spans="2:35" ht="50.25" customHeight="1" x14ac:dyDescent="0.25">
      <c r="B459" s="94"/>
      <c r="C459" s="59"/>
      <c r="D459" s="27" t="s">
        <v>171</v>
      </c>
      <c r="E459" s="118"/>
      <c r="F459" s="46" t="s">
        <v>172</v>
      </c>
      <c r="G459" s="8">
        <f>G460</f>
        <v>9446</v>
      </c>
      <c r="H459" s="8">
        <f t="shared" ref="H459:AG460" si="226">H460</f>
        <v>0</v>
      </c>
      <c r="I459" s="8">
        <f t="shared" si="226"/>
        <v>0</v>
      </c>
      <c r="J459" s="8">
        <f t="shared" si="226"/>
        <v>0</v>
      </c>
      <c r="K459" s="8">
        <f t="shared" si="226"/>
        <v>0</v>
      </c>
      <c r="L459" s="8">
        <f t="shared" si="226"/>
        <v>0</v>
      </c>
      <c r="M459" s="8">
        <f t="shared" si="226"/>
        <v>0</v>
      </c>
      <c r="N459" s="8">
        <f t="shared" si="226"/>
        <v>0</v>
      </c>
      <c r="O459" s="8">
        <f t="shared" si="226"/>
        <v>0</v>
      </c>
      <c r="P459" s="8">
        <f t="shared" si="226"/>
        <v>0</v>
      </c>
      <c r="Q459" s="8">
        <f t="shared" si="226"/>
        <v>0</v>
      </c>
      <c r="R459" s="8">
        <f t="shared" si="226"/>
        <v>0</v>
      </c>
      <c r="S459" s="8">
        <f t="shared" si="226"/>
        <v>0</v>
      </c>
      <c r="T459" s="8">
        <f t="shared" si="226"/>
        <v>0</v>
      </c>
      <c r="U459" s="8">
        <f t="shared" si="226"/>
        <v>0</v>
      </c>
      <c r="V459" s="8">
        <f t="shared" si="226"/>
        <v>0</v>
      </c>
      <c r="W459" s="8">
        <f t="shared" si="226"/>
        <v>0</v>
      </c>
      <c r="X459" s="8">
        <f t="shared" si="226"/>
        <v>0</v>
      </c>
      <c r="Y459" s="8">
        <f t="shared" si="226"/>
        <v>0</v>
      </c>
      <c r="Z459" s="8">
        <f t="shared" si="226"/>
        <v>0</v>
      </c>
      <c r="AA459" s="8">
        <f t="shared" si="226"/>
        <v>0</v>
      </c>
      <c r="AB459" s="8">
        <f t="shared" si="226"/>
        <v>0</v>
      </c>
      <c r="AC459" s="8">
        <f t="shared" si="226"/>
        <v>0</v>
      </c>
      <c r="AD459" s="8">
        <f t="shared" si="226"/>
        <v>0</v>
      </c>
      <c r="AE459" s="8">
        <f t="shared" si="226"/>
        <v>0</v>
      </c>
      <c r="AF459" s="8">
        <f t="shared" si="226"/>
        <v>0</v>
      </c>
      <c r="AG459" s="8">
        <f t="shared" si="226"/>
        <v>9425.18</v>
      </c>
      <c r="AH459" s="8">
        <f>AH460</f>
        <v>9473</v>
      </c>
      <c r="AI459" s="128">
        <f t="shared" si="196"/>
        <v>0.997795892441245</v>
      </c>
    </row>
    <row r="460" spans="2:35" ht="61.5" customHeight="1" x14ac:dyDescent="0.25">
      <c r="B460" s="94"/>
      <c r="C460" s="59"/>
      <c r="D460" s="27" t="s">
        <v>173</v>
      </c>
      <c r="E460" s="39"/>
      <c r="F460" s="39" t="s">
        <v>174</v>
      </c>
      <c r="G460" s="8">
        <f>G461</f>
        <v>9446</v>
      </c>
      <c r="H460" s="8">
        <f t="shared" si="226"/>
        <v>0</v>
      </c>
      <c r="I460" s="8">
        <f t="shared" si="226"/>
        <v>0</v>
      </c>
      <c r="J460" s="8">
        <f t="shared" si="226"/>
        <v>0</v>
      </c>
      <c r="K460" s="8">
        <f t="shared" si="226"/>
        <v>0</v>
      </c>
      <c r="L460" s="8">
        <f t="shared" si="226"/>
        <v>0</v>
      </c>
      <c r="M460" s="8">
        <f t="shared" si="226"/>
        <v>0</v>
      </c>
      <c r="N460" s="8">
        <f t="shared" si="226"/>
        <v>0</v>
      </c>
      <c r="O460" s="8">
        <f t="shared" si="226"/>
        <v>0</v>
      </c>
      <c r="P460" s="8">
        <f t="shared" si="226"/>
        <v>0</v>
      </c>
      <c r="Q460" s="8">
        <f t="shared" si="226"/>
        <v>0</v>
      </c>
      <c r="R460" s="8">
        <f t="shared" si="226"/>
        <v>0</v>
      </c>
      <c r="S460" s="8">
        <f t="shared" si="226"/>
        <v>0</v>
      </c>
      <c r="T460" s="8">
        <f t="shared" si="226"/>
        <v>0</v>
      </c>
      <c r="U460" s="8">
        <f t="shared" si="226"/>
        <v>0</v>
      </c>
      <c r="V460" s="8">
        <f t="shared" si="226"/>
        <v>0</v>
      </c>
      <c r="W460" s="8">
        <f t="shared" si="226"/>
        <v>0</v>
      </c>
      <c r="X460" s="8">
        <f t="shared" si="226"/>
        <v>0</v>
      </c>
      <c r="Y460" s="8">
        <f t="shared" si="226"/>
        <v>0</v>
      </c>
      <c r="Z460" s="8">
        <f t="shared" si="226"/>
        <v>0</v>
      </c>
      <c r="AA460" s="8">
        <f t="shared" si="226"/>
        <v>0</v>
      </c>
      <c r="AB460" s="8">
        <f t="shared" si="226"/>
        <v>0</v>
      </c>
      <c r="AC460" s="8">
        <f t="shared" si="226"/>
        <v>0</v>
      </c>
      <c r="AD460" s="8">
        <f t="shared" si="226"/>
        <v>0</v>
      </c>
      <c r="AE460" s="8">
        <f t="shared" si="226"/>
        <v>0</v>
      </c>
      <c r="AF460" s="8">
        <f t="shared" si="226"/>
        <v>0</v>
      </c>
      <c r="AG460" s="8">
        <f t="shared" si="226"/>
        <v>9425.18</v>
      </c>
      <c r="AH460" s="8">
        <f>AH461</f>
        <v>9473</v>
      </c>
      <c r="AI460" s="128">
        <f t="shared" ref="AI460:AI523" si="227">AG460/G460</f>
        <v>0.997795892441245</v>
      </c>
    </row>
    <row r="461" spans="2:35" ht="18.75" customHeight="1" x14ac:dyDescent="0.25">
      <c r="B461" s="94"/>
      <c r="C461" s="59"/>
      <c r="D461" s="27"/>
      <c r="E461" s="55">
        <v>800</v>
      </c>
      <c r="F461" s="43" t="s">
        <v>129</v>
      </c>
      <c r="G461" s="8">
        <v>9446</v>
      </c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>
        <v>9425.18</v>
      </c>
      <c r="AH461" s="8">
        <v>9473</v>
      </c>
      <c r="AI461" s="128">
        <f t="shared" si="227"/>
        <v>0.997795892441245</v>
      </c>
    </row>
    <row r="462" spans="2:35" ht="21" customHeight="1" x14ac:dyDescent="0.25">
      <c r="B462" s="94"/>
      <c r="C462" s="59" t="s">
        <v>427</v>
      </c>
      <c r="D462" s="59"/>
      <c r="E462" s="76"/>
      <c r="F462" s="101" t="s">
        <v>428</v>
      </c>
      <c r="G462" s="8">
        <f t="shared" ref="G462:V467" si="228">G463</f>
        <v>100</v>
      </c>
      <c r="H462" s="8">
        <f t="shared" si="228"/>
        <v>0</v>
      </c>
      <c r="I462" s="8">
        <f t="shared" si="228"/>
        <v>0</v>
      </c>
      <c r="J462" s="8">
        <f t="shared" si="228"/>
        <v>0</v>
      </c>
      <c r="K462" s="8">
        <f t="shared" si="228"/>
        <v>0</v>
      </c>
      <c r="L462" s="8">
        <f t="shared" si="228"/>
        <v>0</v>
      </c>
      <c r="M462" s="8">
        <f t="shared" si="228"/>
        <v>0</v>
      </c>
      <c r="N462" s="8">
        <f t="shared" si="228"/>
        <v>0</v>
      </c>
      <c r="O462" s="8">
        <f t="shared" si="228"/>
        <v>0</v>
      </c>
      <c r="P462" s="8">
        <f t="shared" si="228"/>
        <v>0</v>
      </c>
      <c r="Q462" s="8">
        <f t="shared" si="228"/>
        <v>0</v>
      </c>
      <c r="R462" s="8">
        <f t="shared" si="228"/>
        <v>0</v>
      </c>
      <c r="S462" s="8">
        <f t="shared" si="228"/>
        <v>0</v>
      </c>
      <c r="T462" s="8">
        <f t="shared" si="228"/>
        <v>0</v>
      </c>
      <c r="U462" s="8">
        <f t="shared" si="228"/>
        <v>0</v>
      </c>
      <c r="V462" s="8">
        <f t="shared" si="228"/>
        <v>0</v>
      </c>
      <c r="W462" s="8">
        <f t="shared" ref="H462:AG467" si="229">W463</f>
        <v>0</v>
      </c>
      <c r="X462" s="8">
        <f t="shared" si="229"/>
        <v>0</v>
      </c>
      <c r="Y462" s="8">
        <f t="shared" si="229"/>
        <v>0</v>
      </c>
      <c r="Z462" s="8">
        <f t="shared" si="229"/>
        <v>0</v>
      </c>
      <c r="AA462" s="8">
        <f t="shared" si="229"/>
        <v>0</v>
      </c>
      <c r="AB462" s="8">
        <f t="shared" si="229"/>
        <v>0</v>
      </c>
      <c r="AC462" s="8">
        <f t="shared" si="229"/>
        <v>0</v>
      </c>
      <c r="AD462" s="8">
        <f t="shared" si="229"/>
        <v>0</v>
      </c>
      <c r="AE462" s="8">
        <f t="shared" si="229"/>
        <v>0</v>
      </c>
      <c r="AF462" s="8">
        <f t="shared" si="229"/>
        <v>0</v>
      </c>
      <c r="AG462" s="8">
        <f t="shared" si="229"/>
        <v>98.63</v>
      </c>
      <c r="AH462" s="8">
        <f t="shared" ref="AH462:AH467" si="230">AH463</f>
        <v>127</v>
      </c>
      <c r="AI462" s="128">
        <f t="shared" si="227"/>
        <v>0.98629999999999995</v>
      </c>
    </row>
    <row r="463" spans="2:35" ht="30.75" customHeight="1" x14ac:dyDescent="0.25">
      <c r="B463" s="94"/>
      <c r="C463" s="55" t="s">
        <v>429</v>
      </c>
      <c r="D463" s="72"/>
      <c r="E463" s="67"/>
      <c r="F463" s="43" t="s">
        <v>430</v>
      </c>
      <c r="G463" s="8">
        <f t="shared" si="228"/>
        <v>100</v>
      </c>
      <c r="H463" s="8">
        <f t="shared" si="229"/>
        <v>0</v>
      </c>
      <c r="I463" s="8">
        <f t="shared" si="229"/>
        <v>0</v>
      </c>
      <c r="J463" s="8">
        <f t="shared" si="229"/>
        <v>0</v>
      </c>
      <c r="K463" s="8">
        <f t="shared" si="229"/>
        <v>0</v>
      </c>
      <c r="L463" s="8">
        <f t="shared" si="229"/>
        <v>0</v>
      </c>
      <c r="M463" s="8">
        <f t="shared" si="229"/>
        <v>0</v>
      </c>
      <c r="N463" s="8">
        <f t="shared" si="229"/>
        <v>0</v>
      </c>
      <c r="O463" s="8">
        <f t="shared" si="229"/>
        <v>0</v>
      </c>
      <c r="P463" s="8">
        <f t="shared" si="229"/>
        <v>0</v>
      </c>
      <c r="Q463" s="8">
        <f t="shared" si="229"/>
        <v>0</v>
      </c>
      <c r="R463" s="8">
        <f t="shared" si="229"/>
        <v>0</v>
      </c>
      <c r="S463" s="8">
        <f t="shared" si="229"/>
        <v>0</v>
      </c>
      <c r="T463" s="8">
        <f t="shared" si="229"/>
        <v>0</v>
      </c>
      <c r="U463" s="8">
        <f t="shared" si="229"/>
        <v>0</v>
      </c>
      <c r="V463" s="8">
        <f t="shared" si="229"/>
        <v>0</v>
      </c>
      <c r="W463" s="8">
        <f t="shared" si="229"/>
        <v>0</v>
      </c>
      <c r="X463" s="8">
        <f t="shared" si="229"/>
        <v>0</v>
      </c>
      <c r="Y463" s="8">
        <f t="shared" si="229"/>
        <v>0</v>
      </c>
      <c r="Z463" s="8">
        <f t="shared" si="229"/>
        <v>0</v>
      </c>
      <c r="AA463" s="8">
        <f t="shared" si="229"/>
        <v>0</v>
      </c>
      <c r="AB463" s="8">
        <f t="shared" si="229"/>
        <v>0</v>
      </c>
      <c r="AC463" s="8">
        <f t="shared" si="229"/>
        <v>0</v>
      </c>
      <c r="AD463" s="8">
        <f t="shared" si="229"/>
        <v>0</v>
      </c>
      <c r="AE463" s="8">
        <f t="shared" si="229"/>
        <v>0</v>
      </c>
      <c r="AF463" s="8">
        <f t="shared" si="229"/>
        <v>0</v>
      </c>
      <c r="AG463" s="8">
        <f t="shared" si="229"/>
        <v>98.63</v>
      </c>
      <c r="AH463" s="8">
        <f t="shared" si="230"/>
        <v>127</v>
      </c>
      <c r="AI463" s="128">
        <f t="shared" si="227"/>
        <v>0.98629999999999995</v>
      </c>
    </row>
    <row r="464" spans="2:35" ht="49.5" customHeight="1" x14ac:dyDescent="0.25">
      <c r="B464" s="94"/>
      <c r="C464" s="55"/>
      <c r="D464" s="27" t="s">
        <v>142</v>
      </c>
      <c r="E464" s="59"/>
      <c r="F464" s="46" t="s">
        <v>143</v>
      </c>
      <c r="G464" s="8">
        <f t="shared" si="228"/>
        <v>100</v>
      </c>
      <c r="H464" s="8">
        <f t="shared" si="229"/>
        <v>0</v>
      </c>
      <c r="I464" s="8">
        <f t="shared" si="229"/>
        <v>0</v>
      </c>
      <c r="J464" s="8">
        <f t="shared" si="229"/>
        <v>0</v>
      </c>
      <c r="K464" s="8">
        <f t="shared" si="229"/>
        <v>0</v>
      </c>
      <c r="L464" s="8">
        <f t="shared" si="229"/>
        <v>0</v>
      </c>
      <c r="M464" s="8">
        <f t="shared" si="229"/>
        <v>0</v>
      </c>
      <c r="N464" s="8">
        <f t="shared" si="229"/>
        <v>0</v>
      </c>
      <c r="O464" s="8">
        <f t="shared" si="229"/>
        <v>0</v>
      </c>
      <c r="P464" s="8">
        <f t="shared" si="229"/>
        <v>0</v>
      </c>
      <c r="Q464" s="8">
        <f t="shared" si="229"/>
        <v>0</v>
      </c>
      <c r="R464" s="8">
        <f t="shared" si="229"/>
        <v>0</v>
      </c>
      <c r="S464" s="8">
        <f t="shared" si="229"/>
        <v>0</v>
      </c>
      <c r="T464" s="8">
        <f t="shared" si="229"/>
        <v>0</v>
      </c>
      <c r="U464" s="8">
        <f t="shared" si="229"/>
        <v>0</v>
      </c>
      <c r="V464" s="8">
        <f t="shared" si="229"/>
        <v>0</v>
      </c>
      <c r="W464" s="8">
        <f t="shared" si="229"/>
        <v>0</v>
      </c>
      <c r="X464" s="8">
        <f t="shared" si="229"/>
        <v>0</v>
      </c>
      <c r="Y464" s="8">
        <f t="shared" si="229"/>
        <v>0</v>
      </c>
      <c r="Z464" s="8">
        <f t="shared" si="229"/>
        <v>0</v>
      </c>
      <c r="AA464" s="8">
        <f t="shared" si="229"/>
        <v>0</v>
      </c>
      <c r="AB464" s="8">
        <f t="shared" si="229"/>
        <v>0</v>
      </c>
      <c r="AC464" s="8">
        <f t="shared" si="229"/>
        <v>0</v>
      </c>
      <c r="AD464" s="8">
        <f t="shared" si="229"/>
        <v>0</v>
      </c>
      <c r="AE464" s="8">
        <f t="shared" si="229"/>
        <v>0</v>
      </c>
      <c r="AF464" s="8">
        <f t="shared" si="229"/>
        <v>0</v>
      </c>
      <c r="AG464" s="8">
        <f t="shared" si="229"/>
        <v>98.63</v>
      </c>
      <c r="AH464" s="8">
        <f t="shared" si="230"/>
        <v>127</v>
      </c>
      <c r="AI464" s="128">
        <f t="shared" si="227"/>
        <v>0.98629999999999995</v>
      </c>
    </row>
    <row r="465" spans="2:35" ht="22.5" customHeight="1" x14ac:dyDescent="0.25">
      <c r="B465" s="94"/>
      <c r="C465" s="55"/>
      <c r="D465" s="27" t="s">
        <v>175</v>
      </c>
      <c r="E465" s="55"/>
      <c r="F465" s="28" t="s">
        <v>176</v>
      </c>
      <c r="G465" s="8">
        <f t="shared" si="228"/>
        <v>100</v>
      </c>
      <c r="H465" s="8">
        <f t="shared" si="229"/>
        <v>0</v>
      </c>
      <c r="I465" s="8">
        <f t="shared" si="229"/>
        <v>0</v>
      </c>
      <c r="J465" s="8">
        <f t="shared" si="229"/>
        <v>0</v>
      </c>
      <c r="K465" s="8">
        <f t="shared" si="229"/>
        <v>0</v>
      </c>
      <c r="L465" s="8">
        <f t="shared" si="229"/>
        <v>0</v>
      </c>
      <c r="M465" s="8">
        <f t="shared" si="229"/>
        <v>0</v>
      </c>
      <c r="N465" s="8">
        <f t="shared" si="229"/>
        <v>0</v>
      </c>
      <c r="O465" s="8">
        <f t="shared" si="229"/>
        <v>0</v>
      </c>
      <c r="P465" s="8">
        <f t="shared" si="229"/>
        <v>0</v>
      </c>
      <c r="Q465" s="8">
        <f t="shared" si="229"/>
        <v>0</v>
      </c>
      <c r="R465" s="8">
        <f t="shared" si="229"/>
        <v>0</v>
      </c>
      <c r="S465" s="8">
        <f t="shared" si="229"/>
        <v>0</v>
      </c>
      <c r="T465" s="8">
        <f t="shared" si="229"/>
        <v>0</v>
      </c>
      <c r="U465" s="8">
        <f t="shared" si="229"/>
        <v>0</v>
      </c>
      <c r="V465" s="8">
        <f t="shared" si="229"/>
        <v>0</v>
      </c>
      <c r="W465" s="8">
        <f t="shared" si="229"/>
        <v>0</v>
      </c>
      <c r="X465" s="8">
        <f t="shared" si="229"/>
        <v>0</v>
      </c>
      <c r="Y465" s="8">
        <f t="shared" si="229"/>
        <v>0</v>
      </c>
      <c r="Z465" s="8">
        <f t="shared" si="229"/>
        <v>0</v>
      </c>
      <c r="AA465" s="8">
        <f t="shared" si="229"/>
        <v>0</v>
      </c>
      <c r="AB465" s="8">
        <f t="shared" si="229"/>
        <v>0</v>
      </c>
      <c r="AC465" s="8">
        <f t="shared" si="229"/>
        <v>0</v>
      </c>
      <c r="AD465" s="8">
        <f t="shared" si="229"/>
        <v>0</v>
      </c>
      <c r="AE465" s="8">
        <f t="shared" si="229"/>
        <v>0</v>
      </c>
      <c r="AF465" s="8">
        <f t="shared" si="229"/>
        <v>0</v>
      </c>
      <c r="AG465" s="8">
        <f t="shared" si="229"/>
        <v>98.63</v>
      </c>
      <c r="AH465" s="8">
        <f t="shared" si="230"/>
        <v>127</v>
      </c>
      <c r="AI465" s="128">
        <f t="shared" si="227"/>
        <v>0.98629999999999995</v>
      </c>
    </row>
    <row r="466" spans="2:35" ht="27.75" customHeight="1" x14ac:dyDescent="0.25">
      <c r="B466" s="94"/>
      <c r="C466" s="55"/>
      <c r="D466" s="92" t="s">
        <v>177</v>
      </c>
      <c r="E466" s="109"/>
      <c r="F466" s="71" t="s">
        <v>178</v>
      </c>
      <c r="G466" s="32">
        <f t="shared" si="228"/>
        <v>100</v>
      </c>
      <c r="H466" s="32">
        <f t="shared" si="229"/>
        <v>0</v>
      </c>
      <c r="I466" s="32">
        <f t="shared" si="229"/>
        <v>0</v>
      </c>
      <c r="J466" s="32">
        <f t="shared" si="229"/>
        <v>0</v>
      </c>
      <c r="K466" s="32">
        <f t="shared" si="229"/>
        <v>0</v>
      </c>
      <c r="L466" s="32">
        <f t="shared" si="229"/>
        <v>0</v>
      </c>
      <c r="M466" s="32">
        <f t="shared" si="229"/>
        <v>0</v>
      </c>
      <c r="N466" s="32">
        <f t="shared" si="229"/>
        <v>0</v>
      </c>
      <c r="O466" s="32">
        <f t="shared" si="229"/>
        <v>0</v>
      </c>
      <c r="P466" s="32">
        <f t="shared" si="229"/>
        <v>0</v>
      </c>
      <c r="Q466" s="32">
        <f t="shared" si="229"/>
        <v>0</v>
      </c>
      <c r="R466" s="32">
        <f t="shared" si="229"/>
        <v>0</v>
      </c>
      <c r="S466" s="32">
        <f t="shared" si="229"/>
        <v>0</v>
      </c>
      <c r="T466" s="32">
        <f t="shared" si="229"/>
        <v>0</v>
      </c>
      <c r="U466" s="32">
        <f t="shared" si="229"/>
        <v>0</v>
      </c>
      <c r="V466" s="32">
        <f t="shared" si="229"/>
        <v>0</v>
      </c>
      <c r="W466" s="32">
        <f t="shared" si="229"/>
        <v>0</v>
      </c>
      <c r="X466" s="32">
        <f t="shared" si="229"/>
        <v>0</v>
      </c>
      <c r="Y466" s="32">
        <f t="shared" si="229"/>
        <v>0</v>
      </c>
      <c r="Z466" s="32">
        <f t="shared" si="229"/>
        <v>0</v>
      </c>
      <c r="AA466" s="32">
        <f t="shared" si="229"/>
        <v>0</v>
      </c>
      <c r="AB466" s="32">
        <f t="shared" si="229"/>
        <v>0</v>
      </c>
      <c r="AC466" s="32">
        <f t="shared" si="229"/>
        <v>0</v>
      </c>
      <c r="AD466" s="32">
        <f t="shared" si="229"/>
        <v>0</v>
      </c>
      <c r="AE466" s="32">
        <f t="shared" si="229"/>
        <v>0</v>
      </c>
      <c r="AF466" s="32">
        <f t="shared" si="229"/>
        <v>0</v>
      </c>
      <c r="AG466" s="32">
        <f t="shared" si="229"/>
        <v>98.63</v>
      </c>
      <c r="AH466" s="32">
        <f t="shared" si="230"/>
        <v>127</v>
      </c>
      <c r="AI466" s="128">
        <f t="shared" si="227"/>
        <v>0.98629999999999995</v>
      </c>
    </row>
    <row r="467" spans="2:35" ht="37.5" customHeight="1" x14ac:dyDescent="0.25">
      <c r="B467" s="94"/>
      <c r="C467" s="55"/>
      <c r="D467" s="27" t="s">
        <v>179</v>
      </c>
      <c r="E467" s="65"/>
      <c r="F467" s="65" t="s">
        <v>180</v>
      </c>
      <c r="G467" s="8">
        <f t="shared" si="228"/>
        <v>100</v>
      </c>
      <c r="H467" s="8">
        <f t="shared" si="229"/>
        <v>0</v>
      </c>
      <c r="I467" s="8">
        <f t="shared" si="229"/>
        <v>0</v>
      </c>
      <c r="J467" s="8">
        <f t="shared" si="229"/>
        <v>0</v>
      </c>
      <c r="K467" s="8">
        <f t="shared" si="229"/>
        <v>0</v>
      </c>
      <c r="L467" s="8">
        <f t="shared" si="229"/>
        <v>0</v>
      </c>
      <c r="M467" s="8">
        <f t="shared" si="229"/>
        <v>0</v>
      </c>
      <c r="N467" s="8">
        <f t="shared" si="229"/>
        <v>0</v>
      </c>
      <c r="O467" s="8">
        <f t="shared" si="229"/>
        <v>0</v>
      </c>
      <c r="P467" s="8">
        <f t="shared" si="229"/>
        <v>0</v>
      </c>
      <c r="Q467" s="8">
        <f t="shared" si="229"/>
        <v>0</v>
      </c>
      <c r="R467" s="8">
        <f t="shared" si="229"/>
        <v>0</v>
      </c>
      <c r="S467" s="8">
        <f t="shared" si="229"/>
        <v>0</v>
      </c>
      <c r="T467" s="8">
        <f t="shared" si="229"/>
        <v>0</v>
      </c>
      <c r="U467" s="8">
        <f t="shared" si="229"/>
        <v>0</v>
      </c>
      <c r="V467" s="8">
        <f t="shared" si="229"/>
        <v>0</v>
      </c>
      <c r="W467" s="8">
        <f t="shared" si="229"/>
        <v>0</v>
      </c>
      <c r="X467" s="8">
        <f t="shared" si="229"/>
        <v>0</v>
      </c>
      <c r="Y467" s="8">
        <f t="shared" si="229"/>
        <v>0</v>
      </c>
      <c r="Z467" s="8">
        <f t="shared" si="229"/>
        <v>0</v>
      </c>
      <c r="AA467" s="8">
        <f t="shared" si="229"/>
        <v>0</v>
      </c>
      <c r="AB467" s="8">
        <f t="shared" si="229"/>
        <v>0</v>
      </c>
      <c r="AC467" s="8">
        <f t="shared" si="229"/>
        <v>0</v>
      </c>
      <c r="AD467" s="8">
        <f t="shared" si="229"/>
        <v>0</v>
      </c>
      <c r="AE467" s="8">
        <f t="shared" si="229"/>
        <v>0</v>
      </c>
      <c r="AF467" s="8">
        <f t="shared" si="229"/>
        <v>0</v>
      </c>
      <c r="AG467" s="8">
        <f t="shared" si="229"/>
        <v>98.63</v>
      </c>
      <c r="AH467" s="8">
        <f t="shared" si="230"/>
        <v>127</v>
      </c>
      <c r="AI467" s="128">
        <f t="shared" si="227"/>
        <v>0.98629999999999995</v>
      </c>
    </row>
    <row r="468" spans="2:35" ht="36.75" customHeight="1" x14ac:dyDescent="0.25">
      <c r="B468" s="94"/>
      <c r="C468" s="55"/>
      <c r="D468" s="27"/>
      <c r="E468" s="44" t="s">
        <v>70</v>
      </c>
      <c r="F468" s="42" t="s">
        <v>71</v>
      </c>
      <c r="G468" s="8">
        <v>100</v>
      </c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>
        <v>98.63</v>
      </c>
      <c r="AH468" s="8">
        <v>127</v>
      </c>
      <c r="AI468" s="128">
        <f t="shared" si="227"/>
        <v>0.98629999999999995</v>
      </c>
    </row>
    <row r="469" spans="2:35" ht="20.25" customHeight="1" x14ac:dyDescent="0.25">
      <c r="B469" s="94"/>
      <c r="C469" s="59" t="s">
        <v>431</v>
      </c>
      <c r="D469" s="59"/>
      <c r="E469" s="76"/>
      <c r="F469" s="101" t="s">
        <v>432</v>
      </c>
      <c r="G469" s="8">
        <f t="shared" ref="G469:V474" si="231">G470</f>
        <v>15992.13</v>
      </c>
      <c r="H469" s="8">
        <f t="shared" si="231"/>
        <v>0</v>
      </c>
      <c r="I469" s="8">
        <f t="shared" si="231"/>
        <v>0</v>
      </c>
      <c r="J469" s="8">
        <f t="shared" si="231"/>
        <v>0</v>
      </c>
      <c r="K469" s="8">
        <f t="shared" si="231"/>
        <v>0</v>
      </c>
      <c r="L469" s="8">
        <f t="shared" si="231"/>
        <v>0</v>
      </c>
      <c r="M469" s="8">
        <f t="shared" si="231"/>
        <v>0</v>
      </c>
      <c r="N469" s="8">
        <f t="shared" si="231"/>
        <v>0</v>
      </c>
      <c r="O469" s="8">
        <f t="shared" si="231"/>
        <v>0</v>
      </c>
      <c r="P469" s="8">
        <f t="shared" si="231"/>
        <v>0</v>
      </c>
      <c r="Q469" s="8">
        <f t="shared" si="231"/>
        <v>0</v>
      </c>
      <c r="R469" s="8">
        <f t="shared" si="231"/>
        <v>0</v>
      </c>
      <c r="S469" s="8">
        <f t="shared" si="231"/>
        <v>0</v>
      </c>
      <c r="T469" s="8">
        <f t="shared" si="231"/>
        <v>0</v>
      </c>
      <c r="U469" s="8">
        <f t="shared" si="231"/>
        <v>0</v>
      </c>
      <c r="V469" s="8">
        <f t="shared" si="231"/>
        <v>0</v>
      </c>
      <c r="W469" s="8">
        <f t="shared" ref="H469:AG474" si="232">W470</f>
        <v>0</v>
      </c>
      <c r="X469" s="8">
        <f t="shared" si="232"/>
        <v>0</v>
      </c>
      <c r="Y469" s="8">
        <f t="shared" si="232"/>
        <v>0</v>
      </c>
      <c r="Z469" s="8">
        <f t="shared" si="232"/>
        <v>0</v>
      </c>
      <c r="AA469" s="8">
        <f t="shared" si="232"/>
        <v>0</v>
      </c>
      <c r="AB469" s="8">
        <f t="shared" si="232"/>
        <v>0</v>
      </c>
      <c r="AC469" s="8">
        <f t="shared" si="232"/>
        <v>0</v>
      </c>
      <c r="AD469" s="8">
        <f t="shared" si="232"/>
        <v>0</v>
      </c>
      <c r="AE469" s="8">
        <f t="shared" si="232"/>
        <v>0</v>
      </c>
      <c r="AF469" s="8">
        <f t="shared" si="232"/>
        <v>0</v>
      </c>
      <c r="AG469" s="8">
        <f t="shared" si="232"/>
        <v>0</v>
      </c>
      <c r="AH469" s="8">
        <f t="shared" ref="AH469:AH474" si="233">AH470</f>
        <v>4025.1</v>
      </c>
      <c r="AI469" s="128">
        <f t="shared" si="227"/>
        <v>0</v>
      </c>
    </row>
    <row r="470" spans="2:35" ht="16.5" customHeight="1" x14ac:dyDescent="0.25">
      <c r="B470" s="94"/>
      <c r="C470" s="59" t="s">
        <v>433</v>
      </c>
      <c r="D470" s="74"/>
      <c r="E470" s="102"/>
      <c r="F470" s="46" t="s">
        <v>434</v>
      </c>
      <c r="G470" s="8">
        <f t="shared" si="231"/>
        <v>15992.13</v>
      </c>
      <c r="H470" s="8">
        <f t="shared" si="232"/>
        <v>0</v>
      </c>
      <c r="I470" s="8">
        <f t="shared" si="232"/>
        <v>0</v>
      </c>
      <c r="J470" s="8">
        <f t="shared" si="232"/>
        <v>0</v>
      </c>
      <c r="K470" s="8">
        <f t="shared" si="232"/>
        <v>0</v>
      </c>
      <c r="L470" s="8">
        <f t="shared" si="232"/>
        <v>0</v>
      </c>
      <c r="M470" s="8">
        <f t="shared" si="232"/>
        <v>0</v>
      </c>
      <c r="N470" s="8">
        <f t="shared" si="232"/>
        <v>0</v>
      </c>
      <c r="O470" s="8">
        <f t="shared" si="232"/>
        <v>0</v>
      </c>
      <c r="P470" s="8">
        <f t="shared" si="232"/>
        <v>0</v>
      </c>
      <c r="Q470" s="8">
        <f t="shared" si="232"/>
        <v>0</v>
      </c>
      <c r="R470" s="8">
        <f t="shared" si="232"/>
        <v>0</v>
      </c>
      <c r="S470" s="8">
        <f t="shared" si="232"/>
        <v>0</v>
      </c>
      <c r="T470" s="8">
        <f t="shared" si="232"/>
        <v>0</v>
      </c>
      <c r="U470" s="8">
        <f t="shared" si="232"/>
        <v>0</v>
      </c>
      <c r="V470" s="8">
        <f t="shared" si="232"/>
        <v>0</v>
      </c>
      <c r="W470" s="8">
        <f t="shared" si="232"/>
        <v>0</v>
      </c>
      <c r="X470" s="8">
        <f t="shared" si="232"/>
        <v>0</v>
      </c>
      <c r="Y470" s="8">
        <f t="shared" si="232"/>
        <v>0</v>
      </c>
      <c r="Z470" s="8">
        <f t="shared" si="232"/>
        <v>0</v>
      </c>
      <c r="AA470" s="8">
        <f t="shared" si="232"/>
        <v>0</v>
      </c>
      <c r="AB470" s="8">
        <f t="shared" si="232"/>
        <v>0</v>
      </c>
      <c r="AC470" s="8">
        <f t="shared" si="232"/>
        <v>0</v>
      </c>
      <c r="AD470" s="8">
        <f t="shared" si="232"/>
        <v>0</v>
      </c>
      <c r="AE470" s="8">
        <f t="shared" si="232"/>
        <v>0</v>
      </c>
      <c r="AF470" s="8">
        <f t="shared" si="232"/>
        <v>0</v>
      </c>
      <c r="AG470" s="8">
        <f t="shared" si="232"/>
        <v>0</v>
      </c>
      <c r="AH470" s="8">
        <f t="shared" si="233"/>
        <v>4025.1</v>
      </c>
      <c r="AI470" s="128">
        <f t="shared" si="227"/>
        <v>0</v>
      </c>
    </row>
    <row r="471" spans="2:35" ht="47.25" customHeight="1" x14ac:dyDescent="0.25">
      <c r="B471" s="94"/>
      <c r="C471" s="55"/>
      <c r="D471" s="27" t="s">
        <v>142</v>
      </c>
      <c r="E471" s="46"/>
      <c r="F471" s="46" t="s">
        <v>484</v>
      </c>
      <c r="G471" s="8">
        <f t="shared" si="231"/>
        <v>15992.13</v>
      </c>
      <c r="H471" s="8">
        <f t="shared" si="232"/>
        <v>0</v>
      </c>
      <c r="I471" s="8">
        <f t="shared" si="232"/>
        <v>0</v>
      </c>
      <c r="J471" s="8">
        <f t="shared" si="232"/>
        <v>0</v>
      </c>
      <c r="K471" s="8">
        <f t="shared" si="232"/>
        <v>0</v>
      </c>
      <c r="L471" s="8">
        <f t="shared" si="232"/>
        <v>0</v>
      </c>
      <c r="M471" s="8">
        <f t="shared" si="232"/>
        <v>0</v>
      </c>
      <c r="N471" s="8">
        <f t="shared" si="232"/>
        <v>0</v>
      </c>
      <c r="O471" s="8">
        <f t="shared" si="232"/>
        <v>0</v>
      </c>
      <c r="P471" s="8">
        <f t="shared" si="232"/>
        <v>0</v>
      </c>
      <c r="Q471" s="8">
        <f t="shared" si="232"/>
        <v>0</v>
      </c>
      <c r="R471" s="8">
        <f t="shared" si="232"/>
        <v>0</v>
      </c>
      <c r="S471" s="8">
        <f t="shared" si="232"/>
        <v>0</v>
      </c>
      <c r="T471" s="8">
        <f t="shared" si="232"/>
        <v>0</v>
      </c>
      <c r="U471" s="8">
        <f t="shared" si="232"/>
        <v>0</v>
      </c>
      <c r="V471" s="8">
        <f t="shared" si="232"/>
        <v>0</v>
      </c>
      <c r="W471" s="8">
        <f t="shared" si="232"/>
        <v>0</v>
      </c>
      <c r="X471" s="8">
        <f t="shared" si="232"/>
        <v>0</v>
      </c>
      <c r="Y471" s="8">
        <f t="shared" si="232"/>
        <v>0</v>
      </c>
      <c r="Z471" s="8">
        <f t="shared" si="232"/>
        <v>0</v>
      </c>
      <c r="AA471" s="8">
        <f t="shared" si="232"/>
        <v>0</v>
      </c>
      <c r="AB471" s="8">
        <f t="shared" si="232"/>
        <v>0</v>
      </c>
      <c r="AC471" s="8">
        <f t="shared" si="232"/>
        <v>0</v>
      </c>
      <c r="AD471" s="8">
        <f t="shared" si="232"/>
        <v>0</v>
      </c>
      <c r="AE471" s="8">
        <f t="shared" si="232"/>
        <v>0</v>
      </c>
      <c r="AF471" s="8">
        <f t="shared" si="232"/>
        <v>0</v>
      </c>
      <c r="AG471" s="8">
        <f t="shared" si="232"/>
        <v>0</v>
      </c>
      <c r="AH471" s="8">
        <f t="shared" si="233"/>
        <v>4025.1</v>
      </c>
      <c r="AI471" s="128">
        <f t="shared" si="227"/>
        <v>0</v>
      </c>
    </row>
    <row r="472" spans="2:35" ht="54" customHeight="1" x14ac:dyDescent="0.25">
      <c r="B472" s="94"/>
      <c r="C472" s="55"/>
      <c r="D472" s="27" t="s">
        <v>144</v>
      </c>
      <c r="E472" s="28"/>
      <c r="F472" s="28" t="s">
        <v>145</v>
      </c>
      <c r="G472" s="8">
        <f t="shared" si="231"/>
        <v>15992.13</v>
      </c>
      <c r="H472" s="8">
        <f t="shared" si="232"/>
        <v>0</v>
      </c>
      <c r="I472" s="8">
        <f t="shared" si="232"/>
        <v>0</v>
      </c>
      <c r="J472" s="8">
        <f t="shared" si="232"/>
        <v>0</v>
      </c>
      <c r="K472" s="8">
        <f t="shared" si="232"/>
        <v>0</v>
      </c>
      <c r="L472" s="8">
        <f t="shared" si="232"/>
        <v>0</v>
      </c>
      <c r="M472" s="8">
        <f t="shared" si="232"/>
        <v>0</v>
      </c>
      <c r="N472" s="8">
        <f t="shared" si="232"/>
        <v>0</v>
      </c>
      <c r="O472" s="8">
        <f t="shared" si="232"/>
        <v>0</v>
      </c>
      <c r="P472" s="8">
        <f t="shared" si="232"/>
        <v>0</v>
      </c>
      <c r="Q472" s="8">
        <f t="shared" si="232"/>
        <v>0</v>
      </c>
      <c r="R472" s="8">
        <f t="shared" si="232"/>
        <v>0</v>
      </c>
      <c r="S472" s="8">
        <f t="shared" si="232"/>
        <v>0</v>
      </c>
      <c r="T472" s="8">
        <f t="shared" si="232"/>
        <v>0</v>
      </c>
      <c r="U472" s="8">
        <f t="shared" si="232"/>
        <v>0</v>
      </c>
      <c r="V472" s="8">
        <f t="shared" si="232"/>
        <v>0</v>
      </c>
      <c r="W472" s="8">
        <f t="shared" si="232"/>
        <v>0</v>
      </c>
      <c r="X472" s="8">
        <f t="shared" si="232"/>
        <v>0</v>
      </c>
      <c r="Y472" s="8">
        <f t="shared" si="232"/>
        <v>0</v>
      </c>
      <c r="Z472" s="8">
        <f t="shared" si="232"/>
        <v>0</v>
      </c>
      <c r="AA472" s="8">
        <f t="shared" si="232"/>
        <v>0</v>
      </c>
      <c r="AB472" s="8">
        <f t="shared" si="232"/>
        <v>0</v>
      </c>
      <c r="AC472" s="8">
        <f t="shared" si="232"/>
        <v>0</v>
      </c>
      <c r="AD472" s="8">
        <f t="shared" si="232"/>
        <v>0</v>
      </c>
      <c r="AE472" s="8">
        <f t="shared" si="232"/>
        <v>0</v>
      </c>
      <c r="AF472" s="8">
        <f t="shared" si="232"/>
        <v>0</v>
      </c>
      <c r="AG472" s="8">
        <f t="shared" si="232"/>
        <v>0</v>
      </c>
      <c r="AH472" s="8">
        <f t="shared" si="233"/>
        <v>4025.1</v>
      </c>
      <c r="AI472" s="128">
        <f t="shared" si="227"/>
        <v>0</v>
      </c>
    </row>
    <row r="473" spans="2:35" ht="47.25" customHeight="1" x14ac:dyDescent="0.25">
      <c r="B473" s="94"/>
      <c r="C473" s="55"/>
      <c r="D473" s="27" t="s">
        <v>146</v>
      </c>
      <c r="E473" s="60"/>
      <c r="F473" s="60" t="s">
        <v>485</v>
      </c>
      <c r="G473" s="8">
        <f t="shared" si="231"/>
        <v>15992.13</v>
      </c>
      <c r="H473" s="8">
        <f t="shared" si="232"/>
        <v>0</v>
      </c>
      <c r="I473" s="8">
        <f t="shared" si="232"/>
        <v>0</v>
      </c>
      <c r="J473" s="8">
        <f t="shared" si="232"/>
        <v>0</v>
      </c>
      <c r="K473" s="8">
        <f t="shared" si="232"/>
        <v>0</v>
      </c>
      <c r="L473" s="8">
        <f t="shared" si="232"/>
        <v>0</v>
      </c>
      <c r="M473" s="8">
        <f t="shared" si="232"/>
        <v>0</v>
      </c>
      <c r="N473" s="8">
        <f t="shared" si="232"/>
        <v>0</v>
      </c>
      <c r="O473" s="8">
        <f t="shared" si="232"/>
        <v>0</v>
      </c>
      <c r="P473" s="8">
        <f t="shared" si="232"/>
        <v>0</v>
      </c>
      <c r="Q473" s="8">
        <f t="shared" si="232"/>
        <v>0</v>
      </c>
      <c r="R473" s="8">
        <f t="shared" si="232"/>
        <v>0</v>
      </c>
      <c r="S473" s="8">
        <f t="shared" si="232"/>
        <v>0</v>
      </c>
      <c r="T473" s="8">
        <f t="shared" si="232"/>
        <v>0</v>
      </c>
      <c r="U473" s="8">
        <f t="shared" si="232"/>
        <v>0</v>
      </c>
      <c r="V473" s="8">
        <f t="shared" si="232"/>
        <v>0</v>
      </c>
      <c r="W473" s="8">
        <f t="shared" si="232"/>
        <v>0</v>
      </c>
      <c r="X473" s="8">
        <f t="shared" si="232"/>
        <v>0</v>
      </c>
      <c r="Y473" s="8">
        <f t="shared" si="232"/>
        <v>0</v>
      </c>
      <c r="Z473" s="8">
        <f t="shared" si="232"/>
        <v>0</v>
      </c>
      <c r="AA473" s="8">
        <f t="shared" si="232"/>
        <v>0</v>
      </c>
      <c r="AB473" s="8">
        <f t="shared" si="232"/>
        <v>0</v>
      </c>
      <c r="AC473" s="8">
        <f t="shared" si="232"/>
        <v>0</v>
      </c>
      <c r="AD473" s="8">
        <f t="shared" si="232"/>
        <v>0</v>
      </c>
      <c r="AE473" s="8">
        <f t="shared" si="232"/>
        <v>0</v>
      </c>
      <c r="AF473" s="8">
        <f t="shared" si="232"/>
        <v>0</v>
      </c>
      <c r="AG473" s="8">
        <f t="shared" si="232"/>
        <v>0</v>
      </c>
      <c r="AH473" s="8">
        <f t="shared" si="233"/>
        <v>4025.1</v>
      </c>
      <c r="AI473" s="128">
        <f t="shared" si="227"/>
        <v>0</v>
      </c>
    </row>
    <row r="474" spans="2:35" ht="60.75" customHeight="1" x14ac:dyDescent="0.25">
      <c r="B474" s="94"/>
      <c r="C474" s="55"/>
      <c r="D474" s="27" t="s">
        <v>148</v>
      </c>
      <c r="E474" s="61"/>
      <c r="F474" s="61" t="s">
        <v>516</v>
      </c>
      <c r="G474" s="8">
        <f t="shared" si="231"/>
        <v>15992.13</v>
      </c>
      <c r="H474" s="8">
        <f t="shared" si="232"/>
        <v>0</v>
      </c>
      <c r="I474" s="8">
        <f t="shared" si="232"/>
        <v>0</v>
      </c>
      <c r="J474" s="8">
        <f t="shared" si="232"/>
        <v>0</v>
      </c>
      <c r="K474" s="8">
        <f t="shared" si="232"/>
        <v>0</v>
      </c>
      <c r="L474" s="8">
        <f t="shared" si="232"/>
        <v>0</v>
      </c>
      <c r="M474" s="8">
        <f t="shared" si="232"/>
        <v>0</v>
      </c>
      <c r="N474" s="8">
        <f t="shared" si="232"/>
        <v>0</v>
      </c>
      <c r="O474" s="8">
        <f t="shared" si="232"/>
        <v>0</v>
      </c>
      <c r="P474" s="8">
        <f t="shared" si="232"/>
        <v>0</v>
      </c>
      <c r="Q474" s="8">
        <f t="shared" si="232"/>
        <v>0</v>
      </c>
      <c r="R474" s="8">
        <f t="shared" si="232"/>
        <v>0</v>
      </c>
      <c r="S474" s="8">
        <f t="shared" si="232"/>
        <v>0</v>
      </c>
      <c r="T474" s="8">
        <f t="shared" si="232"/>
        <v>0</v>
      </c>
      <c r="U474" s="8">
        <f t="shared" si="232"/>
        <v>0</v>
      </c>
      <c r="V474" s="8">
        <f t="shared" si="232"/>
        <v>0</v>
      </c>
      <c r="W474" s="8">
        <f t="shared" si="232"/>
        <v>0</v>
      </c>
      <c r="X474" s="8">
        <f t="shared" si="232"/>
        <v>0</v>
      </c>
      <c r="Y474" s="8">
        <f t="shared" si="232"/>
        <v>0</v>
      </c>
      <c r="Z474" s="8">
        <f t="shared" si="232"/>
        <v>0</v>
      </c>
      <c r="AA474" s="8">
        <f t="shared" si="232"/>
        <v>0</v>
      </c>
      <c r="AB474" s="8">
        <f t="shared" si="232"/>
        <v>0</v>
      </c>
      <c r="AC474" s="8">
        <f t="shared" si="232"/>
        <v>0</v>
      </c>
      <c r="AD474" s="8">
        <f t="shared" si="232"/>
        <v>0</v>
      </c>
      <c r="AE474" s="8">
        <f t="shared" si="232"/>
        <v>0</v>
      </c>
      <c r="AF474" s="8">
        <f t="shared" si="232"/>
        <v>0</v>
      </c>
      <c r="AG474" s="8">
        <f t="shared" si="232"/>
        <v>0</v>
      </c>
      <c r="AH474" s="8">
        <f t="shared" si="233"/>
        <v>4025.1</v>
      </c>
      <c r="AI474" s="128">
        <f t="shared" si="227"/>
        <v>0</v>
      </c>
    </row>
    <row r="475" spans="2:35" ht="31.5" customHeight="1" x14ac:dyDescent="0.25">
      <c r="B475" s="94"/>
      <c r="C475" s="55"/>
      <c r="D475" s="27"/>
      <c r="E475" s="62" t="s">
        <v>149</v>
      </c>
      <c r="F475" s="63" t="s">
        <v>150</v>
      </c>
      <c r="G475" s="8">
        <v>15992.13</v>
      </c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>
        <v>0</v>
      </c>
      <c r="AH475" s="8">
        <v>4025.1</v>
      </c>
      <c r="AI475" s="128">
        <f t="shared" si="227"/>
        <v>0</v>
      </c>
    </row>
    <row r="476" spans="2:35" ht="19.5" customHeight="1" x14ac:dyDescent="0.25">
      <c r="B476" s="94"/>
      <c r="C476" s="59" t="s">
        <v>446</v>
      </c>
      <c r="D476" s="51"/>
      <c r="E476" s="59"/>
      <c r="F476" s="46" t="s">
        <v>447</v>
      </c>
      <c r="G476" s="8">
        <f t="shared" ref="G476:V481" si="234">G477</f>
        <v>250</v>
      </c>
      <c r="H476" s="8">
        <f t="shared" si="234"/>
        <v>0</v>
      </c>
      <c r="I476" s="8">
        <f t="shared" si="234"/>
        <v>0</v>
      </c>
      <c r="J476" s="8">
        <f t="shared" si="234"/>
        <v>0</v>
      </c>
      <c r="K476" s="8">
        <f t="shared" si="234"/>
        <v>0</v>
      </c>
      <c r="L476" s="8">
        <f t="shared" si="234"/>
        <v>0</v>
      </c>
      <c r="M476" s="8">
        <f t="shared" si="234"/>
        <v>0</v>
      </c>
      <c r="N476" s="8">
        <f t="shared" si="234"/>
        <v>0</v>
      </c>
      <c r="O476" s="8">
        <f t="shared" si="234"/>
        <v>0</v>
      </c>
      <c r="P476" s="8">
        <f t="shared" si="234"/>
        <v>0</v>
      </c>
      <c r="Q476" s="8">
        <f t="shared" si="234"/>
        <v>0</v>
      </c>
      <c r="R476" s="8">
        <f t="shared" si="234"/>
        <v>0</v>
      </c>
      <c r="S476" s="8">
        <f t="shared" si="234"/>
        <v>0</v>
      </c>
      <c r="T476" s="8">
        <f t="shared" si="234"/>
        <v>0</v>
      </c>
      <c r="U476" s="8">
        <f t="shared" si="234"/>
        <v>0</v>
      </c>
      <c r="V476" s="8">
        <f t="shared" si="234"/>
        <v>0</v>
      </c>
      <c r="W476" s="8">
        <f t="shared" ref="H476:AG481" si="235">W477</f>
        <v>0</v>
      </c>
      <c r="X476" s="8">
        <f t="shared" si="235"/>
        <v>0</v>
      </c>
      <c r="Y476" s="8">
        <f t="shared" si="235"/>
        <v>0</v>
      </c>
      <c r="Z476" s="8">
        <f t="shared" si="235"/>
        <v>0</v>
      </c>
      <c r="AA476" s="8">
        <f t="shared" si="235"/>
        <v>0</v>
      </c>
      <c r="AB476" s="8">
        <f t="shared" si="235"/>
        <v>0</v>
      </c>
      <c r="AC476" s="8">
        <f t="shared" si="235"/>
        <v>0</v>
      </c>
      <c r="AD476" s="8">
        <f t="shared" si="235"/>
        <v>0</v>
      </c>
      <c r="AE476" s="8">
        <f t="shared" si="235"/>
        <v>0</v>
      </c>
      <c r="AF476" s="8">
        <f t="shared" si="235"/>
        <v>0</v>
      </c>
      <c r="AG476" s="8">
        <f t="shared" si="235"/>
        <v>250</v>
      </c>
      <c r="AH476" s="8">
        <f t="shared" ref="AH476:AH481" si="236">AH477</f>
        <v>277</v>
      </c>
      <c r="AI476" s="128">
        <f t="shared" si="227"/>
        <v>1</v>
      </c>
    </row>
    <row r="477" spans="2:35" ht="16.5" customHeight="1" x14ac:dyDescent="0.25">
      <c r="B477" s="94"/>
      <c r="C477" s="59" t="s">
        <v>448</v>
      </c>
      <c r="D477" s="51"/>
      <c r="E477" s="59"/>
      <c r="F477" s="46" t="s">
        <v>449</v>
      </c>
      <c r="G477" s="8">
        <f t="shared" si="234"/>
        <v>250</v>
      </c>
      <c r="H477" s="8">
        <f t="shared" si="235"/>
        <v>0</v>
      </c>
      <c r="I477" s="8">
        <f t="shared" si="235"/>
        <v>0</v>
      </c>
      <c r="J477" s="8">
        <f t="shared" si="235"/>
        <v>0</v>
      </c>
      <c r="K477" s="8">
        <f t="shared" si="235"/>
        <v>0</v>
      </c>
      <c r="L477" s="8">
        <f t="shared" si="235"/>
        <v>0</v>
      </c>
      <c r="M477" s="8">
        <f t="shared" si="235"/>
        <v>0</v>
      </c>
      <c r="N477" s="8">
        <f t="shared" si="235"/>
        <v>0</v>
      </c>
      <c r="O477" s="8">
        <f t="shared" si="235"/>
        <v>0</v>
      </c>
      <c r="P477" s="8">
        <f t="shared" si="235"/>
        <v>0</v>
      </c>
      <c r="Q477" s="8">
        <f t="shared" si="235"/>
        <v>0</v>
      </c>
      <c r="R477" s="8">
        <f t="shared" si="235"/>
        <v>0</v>
      </c>
      <c r="S477" s="8">
        <f t="shared" si="235"/>
        <v>0</v>
      </c>
      <c r="T477" s="8">
        <f t="shared" si="235"/>
        <v>0</v>
      </c>
      <c r="U477" s="8">
        <f t="shared" si="235"/>
        <v>0</v>
      </c>
      <c r="V477" s="8">
        <f t="shared" si="235"/>
        <v>0</v>
      </c>
      <c r="W477" s="8">
        <f t="shared" si="235"/>
        <v>0</v>
      </c>
      <c r="X477" s="8">
        <f t="shared" si="235"/>
        <v>0</v>
      </c>
      <c r="Y477" s="8">
        <f t="shared" si="235"/>
        <v>0</v>
      </c>
      <c r="Z477" s="8">
        <f t="shared" si="235"/>
        <v>0</v>
      </c>
      <c r="AA477" s="8">
        <f t="shared" si="235"/>
        <v>0</v>
      </c>
      <c r="AB477" s="8">
        <f t="shared" si="235"/>
        <v>0</v>
      </c>
      <c r="AC477" s="8">
        <f t="shared" si="235"/>
        <v>0</v>
      </c>
      <c r="AD477" s="8">
        <f t="shared" si="235"/>
        <v>0</v>
      </c>
      <c r="AE477" s="8">
        <f t="shared" si="235"/>
        <v>0</v>
      </c>
      <c r="AF477" s="8">
        <f t="shared" si="235"/>
        <v>0</v>
      </c>
      <c r="AG477" s="8">
        <f t="shared" si="235"/>
        <v>250</v>
      </c>
      <c r="AH477" s="8">
        <f t="shared" si="236"/>
        <v>277</v>
      </c>
      <c r="AI477" s="128">
        <f t="shared" si="227"/>
        <v>1</v>
      </c>
    </row>
    <row r="478" spans="2:35" ht="31.5" customHeight="1" x14ac:dyDescent="0.25">
      <c r="B478" s="94"/>
      <c r="C478" s="59"/>
      <c r="D478" s="27" t="s">
        <v>5</v>
      </c>
      <c r="E478" s="33"/>
      <c r="F478" s="34" t="s">
        <v>6</v>
      </c>
      <c r="G478" s="8">
        <f t="shared" si="234"/>
        <v>250</v>
      </c>
      <c r="H478" s="8">
        <f t="shared" si="235"/>
        <v>0</v>
      </c>
      <c r="I478" s="8">
        <f t="shared" si="235"/>
        <v>0</v>
      </c>
      <c r="J478" s="8">
        <f t="shared" si="235"/>
        <v>0</v>
      </c>
      <c r="K478" s="8">
        <f t="shared" si="235"/>
        <v>0</v>
      </c>
      <c r="L478" s="8">
        <f t="shared" si="235"/>
        <v>0</v>
      </c>
      <c r="M478" s="8">
        <f t="shared" si="235"/>
        <v>0</v>
      </c>
      <c r="N478" s="8">
        <f t="shared" si="235"/>
        <v>0</v>
      </c>
      <c r="O478" s="8">
        <f t="shared" si="235"/>
        <v>0</v>
      </c>
      <c r="P478" s="8">
        <f t="shared" si="235"/>
        <v>0</v>
      </c>
      <c r="Q478" s="8">
        <f t="shared" si="235"/>
        <v>0</v>
      </c>
      <c r="R478" s="8">
        <f t="shared" si="235"/>
        <v>0</v>
      </c>
      <c r="S478" s="8">
        <f t="shared" si="235"/>
        <v>0</v>
      </c>
      <c r="T478" s="8">
        <f t="shared" si="235"/>
        <v>0</v>
      </c>
      <c r="U478" s="8">
        <f t="shared" si="235"/>
        <v>0</v>
      </c>
      <c r="V478" s="8">
        <f t="shared" si="235"/>
        <v>0</v>
      </c>
      <c r="W478" s="8">
        <f t="shared" si="235"/>
        <v>0</v>
      </c>
      <c r="X478" s="8">
        <f t="shared" si="235"/>
        <v>0</v>
      </c>
      <c r="Y478" s="8">
        <f t="shared" si="235"/>
        <v>0</v>
      </c>
      <c r="Z478" s="8">
        <f t="shared" si="235"/>
        <v>0</v>
      </c>
      <c r="AA478" s="8">
        <f t="shared" si="235"/>
        <v>0</v>
      </c>
      <c r="AB478" s="8">
        <f t="shared" si="235"/>
        <v>0</v>
      </c>
      <c r="AC478" s="8">
        <f t="shared" si="235"/>
        <v>0</v>
      </c>
      <c r="AD478" s="8">
        <f t="shared" si="235"/>
        <v>0</v>
      </c>
      <c r="AE478" s="8">
        <f t="shared" si="235"/>
        <v>0</v>
      </c>
      <c r="AF478" s="8">
        <f t="shared" si="235"/>
        <v>0</v>
      </c>
      <c r="AG478" s="8">
        <f t="shared" si="235"/>
        <v>250</v>
      </c>
      <c r="AH478" s="8">
        <f t="shared" si="236"/>
        <v>277</v>
      </c>
      <c r="AI478" s="128">
        <f t="shared" si="227"/>
        <v>1</v>
      </c>
    </row>
    <row r="479" spans="2:35" ht="21.75" customHeight="1" x14ac:dyDescent="0.25">
      <c r="B479" s="94"/>
      <c r="C479" s="59"/>
      <c r="D479" s="27" t="s">
        <v>7</v>
      </c>
      <c r="E479" s="33"/>
      <c r="F479" s="34" t="s">
        <v>8</v>
      </c>
      <c r="G479" s="8">
        <f t="shared" si="234"/>
        <v>250</v>
      </c>
      <c r="H479" s="8">
        <f t="shared" si="235"/>
        <v>0</v>
      </c>
      <c r="I479" s="8">
        <f t="shared" si="235"/>
        <v>0</v>
      </c>
      <c r="J479" s="8">
        <f t="shared" si="235"/>
        <v>0</v>
      </c>
      <c r="K479" s="8">
        <f t="shared" si="235"/>
        <v>0</v>
      </c>
      <c r="L479" s="8">
        <f t="shared" si="235"/>
        <v>0</v>
      </c>
      <c r="M479" s="8">
        <f t="shared" si="235"/>
        <v>0</v>
      </c>
      <c r="N479" s="8">
        <f t="shared" si="235"/>
        <v>0</v>
      </c>
      <c r="O479" s="8">
        <f t="shared" si="235"/>
        <v>0</v>
      </c>
      <c r="P479" s="8">
        <f t="shared" si="235"/>
        <v>0</v>
      </c>
      <c r="Q479" s="8">
        <f t="shared" si="235"/>
        <v>0</v>
      </c>
      <c r="R479" s="8">
        <f t="shared" si="235"/>
        <v>0</v>
      </c>
      <c r="S479" s="8">
        <f t="shared" si="235"/>
        <v>0</v>
      </c>
      <c r="T479" s="8">
        <f t="shared" si="235"/>
        <v>0</v>
      </c>
      <c r="U479" s="8">
        <f t="shared" si="235"/>
        <v>0</v>
      </c>
      <c r="V479" s="8">
        <f t="shared" si="235"/>
        <v>0</v>
      </c>
      <c r="W479" s="8">
        <f t="shared" si="235"/>
        <v>0</v>
      </c>
      <c r="X479" s="8">
        <f t="shared" si="235"/>
        <v>0</v>
      </c>
      <c r="Y479" s="8">
        <f t="shared" si="235"/>
        <v>0</v>
      </c>
      <c r="Z479" s="8">
        <f t="shared" si="235"/>
        <v>0</v>
      </c>
      <c r="AA479" s="8">
        <f t="shared" si="235"/>
        <v>0</v>
      </c>
      <c r="AB479" s="8">
        <f t="shared" si="235"/>
        <v>0</v>
      </c>
      <c r="AC479" s="8">
        <f t="shared" si="235"/>
        <v>0</v>
      </c>
      <c r="AD479" s="8">
        <f t="shared" si="235"/>
        <v>0</v>
      </c>
      <c r="AE479" s="8">
        <f t="shared" si="235"/>
        <v>0</v>
      </c>
      <c r="AF479" s="8">
        <f t="shared" si="235"/>
        <v>0</v>
      </c>
      <c r="AG479" s="8">
        <f t="shared" si="235"/>
        <v>250</v>
      </c>
      <c r="AH479" s="8">
        <f t="shared" si="236"/>
        <v>277</v>
      </c>
      <c r="AI479" s="128">
        <f t="shared" si="227"/>
        <v>1</v>
      </c>
    </row>
    <row r="480" spans="2:35" ht="54" customHeight="1" x14ac:dyDescent="0.25">
      <c r="B480" s="94"/>
      <c r="C480" s="55"/>
      <c r="D480" s="27" t="s">
        <v>538</v>
      </c>
      <c r="E480" s="37"/>
      <c r="F480" s="35" t="s">
        <v>542</v>
      </c>
      <c r="G480" s="32">
        <f t="shared" si="234"/>
        <v>250</v>
      </c>
      <c r="H480" s="32">
        <f t="shared" si="235"/>
        <v>0</v>
      </c>
      <c r="I480" s="32">
        <f t="shared" si="235"/>
        <v>0</v>
      </c>
      <c r="J480" s="32">
        <f t="shared" si="235"/>
        <v>0</v>
      </c>
      <c r="K480" s="32">
        <f t="shared" si="235"/>
        <v>0</v>
      </c>
      <c r="L480" s="32">
        <f t="shared" si="235"/>
        <v>0</v>
      </c>
      <c r="M480" s="32">
        <f t="shared" si="235"/>
        <v>0</v>
      </c>
      <c r="N480" s="32">
        <f t="shared" si="235"/>
        <v>0</v>
      </c>
      <c r="O480" s="32">
        <f t="shared" si="235"/>
        <v>0</v>
      </c>
      <c r="P480" s="32">
        <f t="shared" si="235"/>
        <v>0</v>
      </c>
      <c r="Q480" s="32">
        <f t="shared" si="235"/>
        <v>0</v>
      </c>
      <c r="R480" s="32">
        <f t="shared" si="235"/>
        <v>0</v>
      </c>
      <c r="S480" s="32">
        <f t="shared" si="235"/>
        <v>0</v>
      </c>
      <c r="T480" s="32">
        <f t="shared" si="235"/>
        <v>0</v>
      </c>
      <c r="U480" s="32">
        <f t="shared" si="235"/>
        <v>0</v>
      </c>
      <c r="V480" s="32">
        <f t="shared" si="235"/>
        <v>0</v>
      </c>
      <c r="W480" s="32">
        <f t="shared" si="235"/>
        <v>0</v>
      </c>
      <c r="X480" s="32">
        <f t="shared" si="235"/>
        <v>0</v>
      </c>
      <c r="Y480" s="32">
        <f t="shared" si="235"/>
        <v>0</v>
      </c>
      <c r="Z480" s="32">
        <f t="shared" si="235"/>
        <v>0</v>
      </c>
      <c r="AA480" s="32">
        <f t="shared" si="235"/>
        <v>0</v>
      </c>
      <c r="AB480" s="32">
        <f t="shared" si="235"/>
        <v>0</v>
      </c>
      <c r="AC480" s="32">
        <f t="shared" si="235"/>
        <v>0</v>
      </c>
      <c r="AD480" s="32">
        <f t="shared" si="235"/>
        <v>0</v>
      </c>
      <c r="AE480" s="32">
        <f t="shared" si="235"/>
        <v>0</v>
      </c>
      <c r="AF480" s="32">
        <f t="shared" si="235"/>
        <v>0</v>
      </c>
      <c r="AG480" s="32">
        <f t="shared" si="235"/>
        <v>250</v>
      </c>
      <c r="AH480" s="32">
        <f t="shared" si="236"/>
        <v>277</v>
      </c>
      <c r="AI480" s="128">
        <f t="shared" si="227"/>
        <v>1</v>
      </c>
    </row>
    <row r="481" spans="2:35" ht="31.5" customHeight="1" x14ac:dyDescent="0.25">
      <c r="B481" s="94"/>
      <c r="C481" s="55"/>
      <c r="D481" s="27" t="s">
        <v>540</v>
      </c>
      <c r="E481" s="37"/>
      <c r="F481" s="38" t="s">
        <v>541</v>
      </c>
      <c r="G481" s="32">
        <f t="shared" si="234"/>
        <v>250</v>
      </c>
      <c r="H481" s="32">
        <f t="shared" si="235"/>
        <v>0</v>
      </c>
      <c r="I481" s="32">
        <f t="shared" si="235"/>
        <v>0</v>
      </c>
      <c r="J481" s="32">
        <f t="shared" si="235"/>
        <v>0</v>
      </c>
      <c r="K481" s="32">
        <f t="shared" si="235"/>
        <v>0</v>
      </c>
      <c r="L481" s="32">
        <f t="shared" si="235"/>
        <v>0</v>
      </c>
      <c r="M481" s="32">
        <f t="shared" si="235"/>
        <v>0</v>
      </c>
      <c r="N481" s="32">
        <f t="shared" si="235"/>
        <v>0</v>
      </c>
      <c r="O481" s="32">
        <f t="shared" si="235"/>
        <v>0</v>
      </c>
      <c r="P481" s="32">
        <f t="shared" si="235"/>
        <v>0</v>
      </c>
      <c r="Q481" s="32">
        <f t="shared" si="235"/>
        <v>0</v>
      </c>
      <c r="R481" s="32">
        <f t="shared" si="235"/>
        <v>0</v>
      </c>
      <c r="S481" s="32">
        <f t="shared" si="235"/>
        <v>0</v>
      </c>
      <c r="T481" s="32">
        <f t="shared" si="235"/>
        <v>0</v>
      </c>
      <c r="U481" s="32">
        <f t="shared" si="235"/>
        <v>0</v>
      </c>
      <c r="V481" s="32">
        <f t="shared" si="235"/>
        <v>0</v>
      </c>
      <c r="W481" s="32">
        <f t="shared" si="235"/>
        <v>0</v>
      </c>
      <c r="X481" s="32">
        <f t="shared" si="235"/>
        <v>0</v>
      </c>
      <c r="Y481" s="32">
        <f t="shared" si="235"/>
        <v>0</v>
      </c>
      <c r="Z481" s="32">
        <f t="shared" si="235"/>
        <v>0</v>
      </c>
      <c r="AA481" s="32">
        <f t="shared" si="235"/>
        <v>0</v>
      </c>
      <c r="AB481" s="32">
        <f t="shared" si="235"/>
        <v>0</v>
      </c>
      <c r="AC481" s="32">
        <f t="shared" si="235"/>
        <v>0</v>
      </c>
      <c r="AD481" s="32">
        <f t="shared" si="235"/>
        <v>0</v>
      </c>
      <c r="AE481" s="32">
        <f t="shared" si="235"/>
        <v>0</v>
      </c>
      <c r="AF481" s="32">
        <f t="shared" si="235"/>
        <v>0</v>
      </c>
      <c r="AG481" s="32">
        <f t="shared" si="235"/>
        <v>250</v>
      </c>
      <c r="AH481" s="32">
        <f t="shared" si="236"/>
        <v>277</v>
      </c>
      <c r="AI481" s="128">
        <f t="shared" si="227"/>
        <v>1</v>
      </c>
    </row>
    <row r="482" spans="2:35" ht="21" customHeight="1" x14ac:dyDescent="0.25">
      <c r="B482" s="94"/>
      <c r="C482" s="55"/>
      <c r="D482" s="27"/>
      <c r="E482" s="86" t="s">
        <v>161</v>
      </c>
      <c r="F482" s="43" t="s">
        <v>162</v>
      </c>
      <c r="G482" s="32">
        <v>250</v>
      </c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  <c r="AA482" s="32"/>
      <c r="AB482" s="32"/>
      <c r="AC482" s="32"/>
      <c r="AD482" s="32"/>
      <c r="AE482" s="32"/>
      <c r="AF482" s="32"/>
      <c r="AG482" s="32">
        <v>250</v>
      </c>
      <c r="AH482" s="32">
        <v>277</v>
      </c>
      <c r="AI482" s="128">
        <f t="shared" si="227"/>
        <v>1</v>
      </c>
    </row>
    <row r="483" spans="2:35" ht="15" x14ac:dyDescent="0.25">
      <c r="B483" s="94"/>
      <c r="C483" s="59">
        <v>1000</v>
      </c>
      <c r="D483" s="76"/>
      <c r="E483" s="76"/>
      <c r="F483" s="101" t="s">
        <v>450</v>
      </c>
      <c r="G483" s="8">
        <f>G484+G494+G489</f>
        <v>10228.949999999999</v>
      </c>
      <c r="H483" s="8">
        <f t="shared" ref="H483:AG483" si="237">H484+H494+H489</f>
        <v>0</v>
      </c>
      <c r="I483" s="8">
        <f t="shared" si="237"/>
        <v>0</v>
      </c>
      <c r="J483" s="8">
        <f t="shared" si="237"/>
        <v>0</v>
      </c>
      <c r="K483" s="8">
        <f t="shared" si="237"/>
        <v>0</v>
      </c>
      <c r="L483" s="8">
        <f t="shared" si="237"/>
        <v>0</v>
      </c>
      <c r="M483" s="8">
        <f t="shared" si="237"/>
        <v>0</v>
      </c>
      <c r="N483" s="8">
        <f t="shared" si="237"/>
        <v>0</v>
      </c>
      <c r="O483" s="8">
        <f t="shared" si="237"/>
        <v>0</v>
      </c>
      <c r="P483" s="8">
        <f t="shared" si="237"/>
        <v>0</v>
      </c>
      <c r="Q483" s="8">
        <f t="shared" si="237"/>
        <v>0</v>
      </c>
      <c r="R483" s="8">
        <f t="shared" si="237"/>
        <v>0</v>
      </c>
      <c r="S483" s="8">
        <f t="shared" si="237"/>
        <v>0</v>
      </c>
      <c r="T483" s="8">
        <f t="shared" si="237"/>
        <v>0</v>
      </c>
      <c r="U483" s="8">
        <f t="shared" si="237"/>
        <v>0</v>
      </c>
      <c r="V483" s="8">
        <f t="shared" si="237"/>
        <v>0</v>
      </c>
      <c r="W483" s="8">
        <f t="shared" si="237"/>
        <v>0</v>
      </c>
      <c r="X483" s="8">
        <f t="shared" si="237"/>
        <v>0</v>
      </c>
      <c r="Y483" s="8">
        <f t="shared" si="237"/>
        <v>0</v>
      </c>
      <c r="Z483" s="8">
        <f t="shared" si="237"/>
        <v>0</v>
      </c>
      <c r="AA483" s="8">
        <f t="shared" si="237"/>
        <v>0</v>
      </c>
      <c r="AB483" s="8">
        <f t="shared" si="237"/>
        <v>0</v>
      </c>
      <c r="AC483" s="8">
        <f t="shared" si="237"/>
        <v>0</v>
      </c>
      <c r="AD483" s="8">
        <f t="shared" si="237"/>
        <v>0</v>
      </c>
      <c r="AE483" s="8">
        <f t="shared" si="237"/>
        <v>0</v>
      </c>
      <c r="AF483" s="8">
        <f t="shared" si="237"/>
        <v>0</v>
      </c>
      <c r="AG483" s="8">
        <f t="shared" si="237"/>
        <v>9971.99</v>
      </c>
      <c r="AH483" s="8">
        <f>AH484+AH494+AH489</f>
        <v>10309.95024</v>
      </c>
      <c r="AI483" s="128">
        <f t="shared" si="227"/>
        <v>0.97487914204292725</v>
      </c>
    </row>
    <row r="484" spans="2:35" ht="15" x14ac:dyDescent="0.25">
      <c r="B484" s="94"/>
      <c r="C484" s="55">
        <v>1001</v>
      </c>
      <c r="D484" s="55"/>
      <c r="E484" s="55"/>
      <c r="F484" s="110" t="s">
        <v>486</v>
      </c>
      <c r="G484" s="32">
        <f>G485</f>
        <v>2442.3000000000002</v>
      </c>
      <c r="H484" s="32">
        <f t="shared" ref="H484:AG487" si="238">H485</f>
        <v>0</v>
      </c>
      <c r="I484" s="32">
        <f t="shared" si="238"/>
        <v>0</v>
      </c>
      <c r="J484" s="32">
        <f t="shared" si="238"/>
        <v>0</v>
      </c>
      <c r="K484" s="32">
        <f t="shared" si="238"/>
        <v>0</v>
      </c>
      <c r="L484" s="32">
        <f t="shared" si="238"/>
        <v>0</v>
      </c>
      <c r="M484" s="32">
        <f t="shared" si="238"/>
        <v>0</v>
      </c>
      <c r="N484" s="32">
        <f t="shared" si="238"/>
        <v>0</v>
      </c>
      <c r="O484" s="32">
        <f t="shared" si="238"/>
        <v>0</v>
      </c>
      <c r="P484" s="32">
        <f t="shared" si="238"/>
        <v>0</v>
      </c>
      <c r="Q484" s="32">
        <f t="shared" si="238"/>
        <v>0</v>
      </c>
      <c r="R484" s="32">
        <f t="shared" si="238"/>
        <v>0</v>
      </c>
      <c r="S484" s="32">
        <f t="shared" si="238"/>
        <v>0</v>
      </c>
      <c r="T484" s="32">
        <f t="shared" si="238"/>
        <v>0</v>
      </c>
      <c r="U484" s="32">
        <f t="shared" si="238"/>
        <v>0</v>
      </c>
      <c r="V484" s="32">
        <f t="shared" si="238"/>
        <v>0</v>
      </c>
      <c r="W484" s="32">
        <f t="shared" si="238"/>
        <v>0</v>
      </c>
      <c r="X484" s="32">
        <f t="shared" si="238"/>
        <v>0</v>
      </c>
      <c r="Y484" s="32">
        <f t="shared" si="238"/>
        <v>0</v>
      </c>
      <c r="Z484" s="32">
        <f t="shared" si="238"/>
        <v>0</v>
      </c>
      <c r="AA484" s="32">
        <f t="shared" si="238"/>
        <v>0</v>
      </c>
      <c r="AB484" s="32">
        <f t="shared" si="238"/>
        <v>0</v>
      </c>
      <c r="AC484" s="32">
        <f t="shared" si="238"/>
        <v>0</v>
      </c>
      <c r="AD484" s="32">
        <f t="shared" si="238"/>
        <v>0</v>
      </c>
      <c r="AE484" s="32">
        <f t="shared" si="238"/>
        <v>0</v>
      </c>
      <c r="AF484" s="32">
        <f t="shared" si="238"/>
        <v>0</v>
      </c>
      <c r="AG484" s="32">
        <f t="shared" si="238"/>
        <v>2429.6799999999998</v>
      </c>
      <c r="AH484" s="32">
        <f>AH485</f>
        <v>2469.3000000000002</v>
      </c>
      <c r="AI484" s="128">
        <f t="shared" si="227"/>
        <v>0.99483273963067587</v>
      </c>
    </row>
    <row r="485" spans="2:35" ht="17.25" customHeight="1" x14ac:dyDescent="0.25">
      <c r="B485" s="94"/>
      <c r="C485" s="55"/>
      <c r="D485" s="44" t="s">
        <v>360</v>
      </c>
      <c r="E485" s="44"/>
      <c r="F485" s="78" t="s">
        <v>361</v>
      </c>
      <c r="G485" s="32">
        <f>G486</f>
        <v>2442.3000000000002</v>
      </c>
      <c r="H485" s="32">
        <f t="shared" si="238"/>
        <v>0</v>
      </c>
      <c r="I485" s="32">
        <f t="shared" si="238"/>
        <v>0</v>
      </c>
      <c r="J485" s="32">
        <f t="shared" si="238"/>
        <v>0</v>
      </c>
      <c r="K485" s="32">
        <f t="shared" si="238"/>
        <v>0</v>
      </c>
      <c r="L485" s="32">
        <f t="shared" si="238"/>
        <v>0</v>
      </c>
      <c r="M485" s="32">
        <f t="shared" si="238"/>
        <v>0</v>
      </c>
      <c r="N485" s="32">
        <f t="shared" si="238"/>
        <v>0</v>
      </c>
      <c r="O485" s="32">
        <f t="shared" si="238"/>
        <v>0</v>
      </c>
      <c r="P485" s="32">
        <f t="shared" si="238"/>
        <v>0</v>
      </c>
      <c r="Q485" s="32">
        <f t="shared" si="238"/>
        <v>0</v>
      </c>
      <c r="R485" s="32">
        <f t="shared" si="238"/>
        <v>0</v>
      </c>
      <c r="S485" s="32">
        <f t="shared" si="238"/>
        <v>0</v>
      </c>
      <c r="T485" s="32">
        <f t="shared" si="238"/>
        <v>0</v>
      </c>
      <c r="U485" s="32">
        <f t="shared" si="238"/>
        <v>0</v>
      </c>
      <c r="V485" s="32">
        <f t="shared" si="238"/>
        <v>0</v>
      </c>
      <c r="W485" s="32">
        <f t="shared" si="238"/>
        <v>0</v>
      </c>
      <c r="X485" s="32">
        <f t="shared" si="238"/>
        <v>0</v>
      </c>
      <c r="Y485" s="32">
        <f t="shared" si="238"/>
        <v>0</v>
      </c>
      <c r="Z485" s="32">
        <f t="shared" si="238"/>
        <v>0</v>
      </c>
      <c r="AA485" s="32">
        <f t="shared" si="238"/>
        <v>0</v>
      </c>
      <c r="AB485" s="32">
        <f t="shared" si="238"/>
        <v>0</v>
      </c>
      <c r="AC485" s="32">
        <f t="shared" si="238"/>
        <v>0</v>
      </c>
      <c r="AD485" s="32">
        <f t="shared" si="238"/>
        <v>0</v>
      </c>
      <c r="AE485" s="32">
        <f t="shared" si="238"/>
        <v>0</v>
      </c>
      <c r="AF485" s="32">
        <f t="shared" si="238"/>
        <v>0</v>
      </c>
      <c r="AG485" s="32">
        <f t="shared" si="238"/>
        <v>2429.6799999999998</v>
      </c>
      <c r="AH485" s="32">
        <f>AH486</f>
        <v>2469.3000000000002</v>
      </c>
      <c r="AI485" s="128">
        <f t="shared" si="227"/>
        <v>0.99483273963067587</v>
      </c>
    </row>
    <row r="486" spans="2:35" ht="31.15" customHeight="1" x14ac:dyDescent="0.25">
      <c r="B486" s="94"/>
      <c r="C486" s="55"/>
      <c r="D486" s="27" t="s">
        <v>395</v>
      </c>
      <c r="E486" s="51"/>
      <c r="F486" s="28" t="s">
        <v>396</v>
      </c>
      <c r="G486" s="32">
        <f>G487</f>
        <v>2442.3000000000002</v>
      </c>
      <c r="H486" s="32">
        <f t="shared" si="238"/>
        <v>0</v>
      </c>
      <c r="I486" s="32">
        <f t="shared" si="238"/>
        <v>0</v>
      </c>
      <c r="J486" s="32">
        <f t="shared" si="238"/>
        <v>0</v>
      </c>
      <c r="K486" s="32">
        <f t="shared" si="238"/>
        <v>0</v>
      </c>
      <c r="L486" s="32">
        <f t="shared" si="238"/>
        <v>0</v>
      </c>
      <c r="M486" s="32">
        <f t="shared" si="238"/>
        <v>0</v>
      </c>
      <c r="N486" s="32">
        <f t="shared" si="238"/>
        <v>0</v>
      </c>
      <c r="O486" s="32">
        <f t="shared" si="238"/>
        <v>0</v>
      </c>
      <c r="P486" s="32">
        <f t="shared" si="238"/>
        <v>0</v>
      </c>
      <c r="Q486" s="32">
        <f t="shared" si="238"/>
        <v>0</v>
      </c>
      <c r="R486" s="32">
        <f t="shared" si="238"/>
        <v>0</v>
      </c>
      <c r="S486" s="32">
        <f t="shared" si="238"/>
        <v>0</v>
      </c>
      <c r="T486" s="32">
        <f t="shared" si="238"/>
        <v>0</v>
      </c>
      <c r="U486" s="32">
        <f t="shared" si="238"/>
        <v>0</v>
      </c>
      <c r="V486" s="32">
        <f t="shared" si="238"/>
        <v>0</v>
      </c>
      <c r="W486" s="32">
        <f t="shared" si="238"/>
        <v>0</v>
      </c>
      <c r="X486" s="32">
        <f t="shared" si="238"/>
        <v>0</v>
      </c>
      <c r="Y486" s="32">
        <f t="shared" si="238"/>
        <v>0</v>
      </c>
      <c r="Z486" s="32">
        <f t="shared" si="238"/>
        <v>0</v>
      </c>
      <c r="AA486" s="32">
        <f t="shared" si="238"/>
        <v>0</v>
      </c>
      <c r="AB486" s="32">
        <f t="shared" si="238"/>
        <v>0</v>
      </c>
      <c r="AC486" s="32">
        <f t="shared" si="238"/>
        <v>0</v>
      </c>
      <c r="AD486" s="32">
        <f t="shared" si="238"/>
        <v>0</v>
      </c>
      <c r="AE486" s="32">
        <f t="shared" si="238"/>
        <v>0</v>
      </c>
      <c r="AF486" s="32">
        <f t="shared" si="238"/>
        <v>0</v>
      </c>
      <c r="AG486" s="32">
        <f t="shared" si="238"/>
        <v>2429.6799999999998</v>
      </c>
      <c r="AH486" s="32">
        <f>AH487</f>
        <v>2469.3000000000002</v>
      </c>
      <c r="AI486" s="128">
        <f t="shared" si="227"/>
        <v>0.99483273963067587</v>
      </c>
    </row>
    <row r="487" spans="2:35" ht="48" customHeight="1" x14ac:dyDescent="0.25">
      <c r="B487" s="94"/>
      <c r="C487" s="55"/>
      <c r="D487" s="27" t="s">
        <v>411</v>
      </c>
      <c r="E487" s="28"/>
      <c r="F487" s="28" t="s">
        <v>412</v>
      </c>
      <c r="G487" s="32">
        <f>G488</f>
        <v>2442.3000000000002</v>
      </c>
      <c r="H487" s="32">
        <f t="shared" si="238"/>
        <v>0</v>
      </c>
      <c r="I487" s="32">
        <f t="shared" si="238"/>
        <v>0</v>
      </c>
      <c r="J487" s="32">
        <f t="shared" si="238"/>
        <v>0</v>
      </c>
      <c r="K487" s="32">
        <f t="shared" si="238"/>
        <v>0</v>
      </c>
      <c r="L487" s="32">
        <f t="shared" si="238"/>
        <v>0</v>
      </c>
      <c r="M487" s="32">
        <f t="shared" si="238"/>
        <v>0</v>
      </c>
      <c r="N487" s="32">
        <f t="shared" si="238"/>
        <v>0</v>
      </c>
      <c r="O487" s="32">
        <f t="shared" si="238"/>
        <v>0</v>
      </c>
      <c r="P487" s="32">
        <f t="shared" si="238"/>
        <v>0</v>
      </c>
      <c r="Q487" s="32">
        <f t="shared" si="238"/>
        <v>0</v>
      </c>
      <c r="R487" s="32">
        <f t="shared" si="238"/>
        <v>0</v>
      </c>
      <c r="S487" s="32">
        <f t="shared" si="238"/>
        <v>0</v>
      </c>
      <c r="T487" s="32">
        <f t="shared" si="238"/>
        <v>0</v>
      </c>
      <c r="U487" s="32">
        <f t="shared" si="238"/>
        <v>0</v>
      </c>
      <c r="V487" s="32">
        <f t="shared" si="238"/>
        <v>0</v>
      </c>
      <c r="W487" s="32">
        <f t="shared" si="238"/>
        <v>0</v>
      </c>
      <c r="X487" s="32">
        <f t="shared" si="238"/>
        <v>0</v>
      </c>
      <c r="Y487" s="32">
        <f t="shared" si="238"/>
        <v>0</v>
      </c>
      <c r="Z487" s="32">
        <f t="shared" si="238"/>
        <v>0</v>
      </c>
      <c r="AA487" s="32">
        <f t="shared" si="238"/>
        <v>0</v>
      </c>
      <c r="AB487" s="32">
        <f t="shared" si="238"/>
        <v>0</v>
      </c>
      <c r="AC487" s="32">
        <f t="shared" si="238"/>
        <v>0</v>
      </c>
      <c r="AD487" s="32">
        <f t="shared" si="238"/>
        <v>0</v>
      </c>
      <c r="AE487" s="32">
        <f t="shared" si="238"/>
        <v>0</v>
      </c>
      <c r="AF487" s="32">
        <f t="shared" si="238"/>
        <v>0</v>
      </c>
      <c r="AG487" s="32">
        <f t="shared" si="238"/>
        <v>2429.6799999999998</v>
      </c>
      <c r="AH487" s="32">
        <f>AH488</f>
        <v>2469.3000000000002</v>
      </c>
      <c r="AI487" s="128">
        <f t="shared" si="227"/>
        <v>0.99483273963067587</v>
      </c>
    </row>
    <row r="488" spans="2:35" ht="31.5" customHeight="1" x14ac:dyDescent="0.25">
      <c r="B488" s="94"/>
      <c r="C488" s="55"/>
      <c r="D488" s="55"/>
      <c r="E488" s="37" t="s">
        <v>62</v>
      </c>
      <c r="F488" s="48" t="s">
        <v>63</v>
      </c>
      <c r="G488" s="32">
        <v>2442.3000000000002</v>
      </c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  <c r="AA488" s="32"/>
      <c r="AB488" s="32"/>
      <c r="AC488" s="32"/>
      <c r="AD488" s="32"/>
      <c r="AE488" s="32"/>
      <c r="AF488" s="32"/>
      <c r="AG488" s="32">
        <v>2429.6799999999998</v>
      </c>
      <c r="AH488" s="32">
        <v>2469.3000000000002</v>
      </c>
      <c r="AI488" s="128">
        <f t="shared" si="227"/>
        <v>0.99483273963067587</v>
      </c>
    </row>
    <row r="489" spans="2:35" ht="21" customHeight="1" x14ac:dyDescent="0.25">
      <c r="B489" s="94"/>
      <c r="C489" s="59">
        <v>1003</v>
      </c>
      <c r="D489" s="59"/>
      <c r="E489" s="76"/>
      <c r="F489" s="46" t="s">
        <v>451</v>
      </c>
      <c r="G489" s="32">
        <f>G490</f>
        <v>1301.58</v>
      </c>
      <c r="H489" s="32">
        <f t="shared" ref="H489:AG492" si="239">H490</f>
        <v>0</v>
      </c>
      <c r="I489" s="32">
        <f t="shared" si="239"/>
        <v>0</v>
      </c>
      <c r="J489" s="32">
        <f t="shared" si="239"/>
        <v>0</v>
      </c>
      <c r="K489" s="32">
        <f t="shared" si="239"/>
        <v>0</v>
      </c>
      <c r="L489" s="32">
        <f t="shared" si="239"/>
        <v>0</v>
      </c>
      <c r="M489" s="32">
        <f t="shared" si="239"/>
        <v>0</v>
      </c>
      <c r="N489" s="32">
        <f t="shared" si="239"/>
        <v>0</v>
      </c>
      <c r="O489" s="32">
        <f t="shared" si="239"/>
        <v>0</v>
      </c>
      <c r="P489" s="32">
        <f t="shared" si="239"/>
        <v>0</v>
      </c>
      <c r="Q489" s="32">
        <f t="shared" si="239"/>
        <v>0</v>
      </c>
      <c r="R489" s="32">
        <f t="shared" si="239"/>
        <v>0</v>
      </c>
      <c r="S489" s="32">
        <f t="shared" si="239"/>
        <v>0</v>
      </c>
      <c r="T489" s="32">
        <f t="shared" si="239"/>
        <v>0</v>
      </c>
      <c r="U489" s="32">
        <f t="shared" si="239"/>
        <v>0</v>
      </c>
      <c r="V489" s="32">
        <f t="shared" si="239"/>
        <v>0</v>
      </c>
      <c r="W489" s="32">
        <f t="shared" si="239"/>
        <v>0</v>
      </c>
      <c r="X489" s="32">
        <f t="shared" si="239"/>
        <v>0</v>
      </c>
      <c r="Y489" s="32">
        <f t="shared" si="239"/>
        <v>0</v>
      </c>
      <c r="Z489" s="32">
        <f t="shared" si="239"/>
        <v>0</v>
      </c>
      <c r="AA489" s="32">
        <f t="shared" si="239"/>
        <v>0</v>
      </c>
      <c r="AB489" s="32">
        <f t="shared" si="239"/>
        <v>0</v>
      </c>
      <c r="AC489" s="32">
        <f t="shared" si="239"/>
        <v>0</v>
      </c>
      <c r="AD489" s="32">
        <f t="shared" si="239"/>
        <v>0</v>
      </c>
      <c r="AE489" s="32">
        <f t="shared" si="239"/>
        <v>0</v>
      </c>
      <c r="AF489" s="32">
        <f t="shared" si="239"/>
        <v>0</v>
      </c>
      <c r="AG489" s="32">
        <f t="shared" si="239"/>
        <v>1301.58</v>
      </c>
      <c r="AH489" s="32">
        <f>AH490</f>
        <v>1328.58</v>
      </c>
      <c r="AI489" s="128">
        <f t="shared" si="227"/>
        <v>1</v>
      </c>
    </row>
    <row r="490" spans="2:35" ht="23.25" customHeight="1" x14ac:dyDescent="0.25">
      <c r="B490" s="94"/>
      <c r="C490" s="55"/>
      <c r="D490" s="44" t="s">
        <v>360</v>
      </c>
      <c r="E490" s="44"/>
      <c r="F490" s="78" t="s">
        <v>361</v>
      </c>
      <c r="G490" s="32">
        <f>G491</f>
        <v>1301.58</v>
      </c>
      <c r="H490" s="32">
        <f t="shared" si="239"/>
        <v>0</v>
      </c>
      <c r="I490" s="32">
        <f t="shared" si="239"/>
        <v>0</v>
      </c>
      <c r="J490" s="32">
        <f t="shared" si="239"/>
        <v>0</v>
      </c>
      <c r="K490" s="32">
        <f t="shared" si="239"/>
        <v>0</v>
      </c>
      <c r="L490" s="32">
        <f t="shared" si="239"/>
        <v>0</v>
      </c>
      <c r="M490" s="32">
        <f t="shared" si="239"/>
        <v>0</v>
      </c>
      <c r="N490" s="32">
        <f t="shared" si="239"/>
        <v>0</v>
      </c>
      <c r="O490" s="32">
        <f t="shared" si="239"/>
        <v>0</v>
      </c>
      <c r="P490" s="32">
        <f t="shared" si="239"/>
        <v>0</v>
      </c>
      <c r="Q490" s="32">
        <f t="shared" si="239"/>
        <v>0</v>
      </c>
      <c r="R490" s="32">
        <f t="shared" si="239"/>
        <v>0</v>
      </c>
      <c r="S490" s="32">
        <f t="shared" si="239"/>
        <v>0</v>
      </c>
      <c r="T490" s="32">
        <f t="shared" si="239"/>
        <v>0</v>
      </c>
      <c r="U490" s="32">
        <f t="shared" si="239"/>
        <v>0</v>
      </c>
      <c r="V490" s="32">
        <f t="shared" si="239"/>
        <v>0</v>
      </c>
      <c r="W490" s="32">
        <f t="shared" si="239"/>
        <v>0</v>
      </c>
      <c r="X490" s="32">
        <f t="shared" si="239"/>
        <v>0</v>
      </c>
      <c r="Y490" s="32">
        <f t="shared" si="239"/>
        <v>0</v>
      </c>
      <c r="Z490" s="32">
        <f t="shared" si="239"/>
        <v>0</v>
      </c>
      <c r="AA490" s="32">
        <f t="shared" si="239"/>
        <v>0</v>
      </c>
      <c r="AB490" s="32">
        <f t="shared" si="239"/>
        <v>0</v>
      </c>
      <c r="AC490" s="32">
        <f t="shared" si="239"/>
        <v>0</v>
      </c>
      <c r="AD490" s="32">
        <f t="shared" si="239"/>
        <v>0</v>
      </c>
      <c r="AE490" s="32">
        <f t="shared" si="239"/>
        <v>0</v>
      </c>
      <c r="AF490" s="32">
        <f t="shared" si="239"/>
        <v>0</v>
      </c>
      <c r="AG490" s="32">
        <f t="shared" si="239"/>
        <v>1301.58</v>
      </c>
      <c r="AH490" s="32">
        <f>AH491</f>
        <v>1328.58</v>
      </c>
      <c r="AI490" s="128">
        <f t="shared" si="227"/>
        <v>1</v>
      </c>
    </row>
    <row r="491" spans="2:35" ht="36.75" customHeight="1" x14ac:dyDescent="0.25">
      <c r="B491" s="94"/>
      <c r="C491" s="55"/>
      <c r="D491" s="27" t="s">
        <v>395</v>
      </c>
      <c r="E491" s="51"/>
      <c r="F491" s="28" t="s">
        <v>396</v>
      </c>
      <c r="G491" s="32">
        <f>G492</f>
        <v>1301.58</v>
      </c>
      <c r="H491" s="32">
        <f t="shared" si="239"/>
        <v>0</v>
      </c>
      <c r="I491" s="32">
        <f t="shared" si="239"/>
        <v>0</v>
      </c>
      <c r="J491" s="32">
        <f t="shared" si="239"/>
        <v>0</v>
      </c>
      <c r="K491" s="32">
        <f t="shared" si="239"/>
        <v>0</v>
      </c>
      <c r="L491" s="32">
        <f t="shared" si="239"/>
        <v>0</v>
      </c>
      <c r="M491" s="32">
        <f t="shared" si="239"/>
        <v>0</v>
      </c>
      <c r="N491" s="32">
        <f t="shared" si="239"/>
        <v>0</v>
      </c>
      <c r="O491" s="32">
        <f t="shared" si="239"/>
        <v>0</v>
      </c>
      <c r="P491" s="32">
        <f t="shared" si="239"/>
        <v>0</v>
      </c>
      <c r="Q491" s="32">
        <f t="shared" si="239"/>
        <v>0</v>
      </c>
      <c r="R491" s="32">
        <f t="shared" si="239"/>
        <v>0</v>
      </c>
      <c r="S491" s="32">
        <f t="shared" si="239"/>
        <v>0</v>
      </c>
      <c r="T491" s="32">
        <f t="shared" si="239"/>
        <v>0</v>
      </c>
      <c r="U491" s="32">
        <f t="shared" si="239"/>
        <v>0</v>
      </c>
      <c r="V491" s="32">
        <f t="shared" si="239"/>
        <v>0</v>
      </c>
      <c r="W491" s="32">
        <f t="shared" si="239"/>
        <v>0</v>
      </c>
      <c r="X491" s="32">
        <f t="shared" si="239"/>
        <v>0</v>
      </c>
      <c r="Y491" s="32">
        <f t="shared" si="239"/>
        <v>0</v>
      </c>
      <c r="Z491" s="32">
        <f t="shared" si="239"/>
        <v>0</v>
      </c>
      <c r="AA491" s="32">
        <f t="shared" si="239"/>
        <v>0</v>
      </c>
      <c r="AB491" s="32">
        <f t="shared" si="239"/>
        <v>0</v>
      </c>
      <c r="AC491" s="32">
        <f t="shared" si="239"/>
        <v>0</v>
      </c>
      <c r="AD491" s="32">
        <f t="shared" si="239"/>
        <v>0</v>
      </c>
      <c r="AE491" s="32">
        <f t="shared" si="239"/>
        <v>0</v>
      </c>
      <c r="AF491" s="32">
        <f t="shared" si="239"/>
        <v>0</v>
      </c>
      <c r="AG491" s="32">
        <f t="shared" si="239"/>
        <v>1301.58</v>
      </c>
      <c r="AH491" s="32">
        <f>AH492</f>
        <v>1328.58</v>
      </c>
      <c r="AI491" s="128">
        <f t="shared" si="227"/>
        <v>1</v>
      </c>
    </row>
    <row r="492" spans="2:35" ht="97.5" customHeight="1" x14ac:dyDescent="0.25">
      <c r="B492" s="94"/>
      <c r="C492" s="55"/>
      <c r="D492" s="122" t="s">
        <v>504</v>
      </c>
      <c r="E492" s="123"/>
      <c r="F492" s="124" t="s">
        <v>503</v>
      </c>
      <c r="G492" s="32">
        <f>G493</f>
        <v>1301.58</v>
      </c>
      <c r="H492" s="32">
        <f t="shared" si="239"/>
        <v>0</v>
      </c>
      <c r="I492" s="32">
        <f t="shared" si="239"/>
        <v>0</v>
      </c>
      <c r="J492" s="32">
        <f t="shared" si="239"/>
        <v>0</v>
      </c>
      <c r="K492" s="32">
        <f t="shared" si="239"/>
        <v>0</v>
      </c>
      <c r="L492" s="32">
        <f t="shared" si="239"/>
        <v>0</v>
      </c>
      <c r="M492" s="32">
        <f t="shared" si="239"/>
        <v>0</v>
      </c>
      <c r="N492" s="32">
        <f t="shared" si="239"/>
        <v>0</v>
      </c>
      <c r="O492" s="32">
        <f t="shared" si="239"/>
        <v>0</v>
      </c>
      <c r="P492" s="32">
        <f t="shared" si="239"/>
        <v>0</v>
      </c>
      <c r="Q492" s="32">
        <f t="shared" si="239"/>
        <v>0</v>
      </c>
      <c r="R492" s="32">
        <f t="shared" si="239"/>
        <v>0</v>
      </c>
      <c r="S492" s="32">
        <f t="shared" si="239"/>
        <v>0</v>
      </c>
      <c r="T492" s="32">
        <f t="shared" si="239"/>
        <v>0</v>
      </c>
      <c r="U492" s="32">
        <f t="shared" si="239"/>
        <v>0</v>
      </c>
      <c r="V492" s="32">
        <f t="shared" si="239"/>
        <v>0</v>
      </c>
      <c r="W492" s="32">
        <f t="shared" si="239"/>
        <v>0</v>
      </c>
      <c r="X492" s="32">
        <f t="shared" si="239"/>
        <v>0</v>
      </c>
      <c r="Y492" s="32">
        <f t="shared" si="239"/>
        <v>0</v>
      </c>
      <c r="Z492" s="32">
        <f t="shared" si="239"/>
        <v>0</v>
      </c>
      <c r="AA492" s="32">
        <f t="shared" si="239"/>
        <v>0</v>
      </c>
      <c r="AB492" s="32">
        <f t="shared" si="239"/>
        <v>0</v>
      </c>
      <c r="AC492" s="32">
        <f t="shared" si="239"/>
        <v>0</v>
      </c>
      <c r="AD492" s="32">
        <f t="shared" si="239"/>
        <v>0</v>
      </c>
      <c r="AE492" s="32">
        <f t="shared" si="239"/>
        <v>0</v>
      </c>
      <c r="AF492" s="32">
        <f t="shared" si="239"/>
        <v>0</v>
      </c>
      <c r="AG492" s="32">
        <f t="shared" si="239"/>
        <v>1301.58</v>
      </c>
      <c r="AH492" s="32">
        <f>AH493</f>
        <v>1328.58</v>
      </c>
      <c r="AI492" s="128">
        <f t="shared" si="227"/>
        <v>1</v>
      </c>
    </row>
    <row r="493" spans="2:35" ht="31.5" customHeight="1" x14ac:dyDescent="0.25">
      <c r="B493" s="94"/>
      <c r="C493" s="55"/>
      <c r="D493" s="51"/>
      <c r="E493" s="37" t="s">
        <v>62</v>
      </c>
      <c r="F493" s="48" t="s">
        <v>63</v>
      </c>
      <c r="G493" s="32">
        <v>1301.58</v>
      </c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  <c r="AA493" s="32"/>
      <c r="AB493" s="32"/>
      <c r="AC493" s="32"/>
      <c r="AD493" s="32"/>
      <c r="AE493" s="32"/>
      <c r="AF493" s="32"/>
      <c r="AG493" s="32">
        <v>1301.58</v>
      </c>
      <c r="AH493" s="32">
        <v>1328.58</v>
      </c>
      <c r="AI493" s="128">
        <f t="shared" si="227"/>
        <v>1</v>
      </c>
    </row>
    <row r="494" spans="2:35" ht="18.75" customHeight="1" x14ac:dyDescent="0.25">
      <c r="B494" s="94"/>
      <c r="C494" s="55">
        <v>1004</v>
      </c>
      <c r="D494" s="55"/>
      <c r="E494" s="37"/>
      <c r="F494" s="48" t="s">
        <v>453</v>
      </c>
      <c r="G494" s="32">
        <f>G495</f>
        <v>6485.07</v>
      </c>
      <c r="H494" s="32">
        <f t="shared" ref="H494:AG497" si="240">H495</f>
        <v>0</v>
      </c>
      <c r="I494" s="32">
        <f t="shared" si="240"/>
        <v>0</v>
      </c>
      <c r="J494" s="32">
        <f t="shared" si="240"/>
        <v>0</v>
      </c>
      <c r="K494" s="32">
        <f t="shared" si="240"/>
        <v>0</v>
      </c>
      <c r="L494" s="32">
        <f t="shared" si="240"/>
        <v>0</v>
      </c>
      <c r="M494" s="32">
        <f t="shared" si="240"/>
        <v>0</v>
      </c>
      <c r="N494" s="32">
        <f t="shared" si="240"/>
        <v>0</v>
      </c>
      <c r="O494" s="32">
        <f t="shared" si="240"/>
        <v>0</v>
      </c>
      <c r="P494" s="32">
        <f t="shared" si="240"/>
        <v>0</v>
      </c>
      <c r="Q494" s="32">
        <f t="shared" si="240"/>
        <v>0</v>
      </c>
      <c r="R494" s="32">
        <f t="shared" si="240"/>
        <v>0</v>
      </c>
      <c r="S494" s="32">
        <f t="shared" si="240"/>
        <v>0</v>
      </c>
      <c r="T494" s="32">
        <f t="shared" si="240"/>
        <v>0</v>
      </c>
      <c r="U494" s="32">
        <f t="shared" si="240"/>
        <v>0</v>
      </c>
      <c r="V494" s="32">
        <f t="shared" si="240"/>
        <v>0</v>
      </c>
      <c r="W494" s="32">
        <f t="shared" si="240"/>
        <v>0</v>
      </c>
      <c r="X494" s="32">
        <f t="shared" si="240"/>
        <v>0</v>
      </c>
      <c r="Y494" s="32">
        <f t="shared" si="240"/>
        <v>0</v>
      </c>
      <c r="Z494" s="32">
        <f t="shared" si="240"/>
        <v>0</v>
      </c>
      <c r="AA494" s="32">
        <f t="shared" si="240"/>
        <v>0</v>
      </c>
      <c r="AB494" s="32">
        <f t="shared" si="240"/>
        <v>0</v>
      </c>
      <c r="AC494" s="32">
        <f t="shared" si="240"/>
        <v>0</v>
      </c>
      <c r="AD494" s="32">
        <f t="shared" si="240"/>
        <v>0</v>
      </c>
      <c r="AE494" s="32">
        <f t="shared" si="240"/>
        <v>0</v>
      </c>
      <c r="AF494" s="32">
        <f t="shared" si="240"/>
        <v>0</v>
      </c>
      <c r="AG494" s="32">
        <f t="shared" si="240"/>
        <v>6240.73</v>
      </c>
      <c r="AH494" s="32">
        <f>AH495</f>
        <v>6512.07024</v>
      </c>
      <c r="AI494" s="128">
        <f t="shared" si="227"/>
        <v>0.96232268888385164</v>
      </c>
    </row>
    <row r="495" spans="2:35" ht="22.5" customHeight="1" x14ac:dyDescent="0.25">
      <c r="B495" s="94"/>
      <c r="C495" s="55"/>
      <c r="D495" s="44" t="s">
        <v>360</v>
      </c>
      <c r="E495" s="44"/>
      <c r="F495" s="78" t="s">
        <v>361</v>
      </c>
      <c r="G495" s="32">
        <f>G496</f>
        <v>6485.07</v>
      </c>
      <c r="H495" s="32">
        <f t="shared" si="240"/>
        <v>0</v>
      </c>
      <c r="I495" s="32">
        <f t="shared" si="240"/>
        <v>0</v>
      </c>
      <c r="J495" s="32">
        <f t="shared" si="240"/>
        <v>0</v>
      </c>
      <c r="K495" s="32">
        <f t="shared" si="240"/>
        <v>0</v>
      </c>
      <c r="L495" s="32">
        <f t="shared" si="240"/>
        <v>0</v>
      </c>
      <c r="M495" s="32">
        <f t="shared" si="240"/>
        <v>0</v>
      </c>
      <c r="N495" s="32">
        <f t="shared" si="240"/>
        <v>0</v>
      </c>
      <c r="O495" s="32">
        <f t="shared" si="240"/>
        <v>0</v>
      </c>
      <c r="P495" s="32">
        <f t="shared" si="240"/>
        <v>0</v>
      </c>
      <c r="Q495" s="32">
        <f t="shared" si="240"/>
        <v>0</v>
      </c>
      <c r="R495" s="32">
        <f t="shared" si="240"/>
        <v>0</v>
      </c>
      <c r="S495" s="32">
        <f t="shared" si="240"/>
        <v>0</v>
      </c>
      <c r="T495" s="32">
        <f t="shared" si="240"/>
        <v>0</v>
      </c>
      <c r="U495" s="32">
        <f t="shared" si="240"/>
        <v>0</v>
      </c>
      <c r="V495" s="32">
        <f t="shared" si="240"/>
        <v>0</v>
      </c>
      <c r="W495" s="32">
        <f t="shared" si="240"/>
        <v>0</v>
      </c>
      <c r="X495" s="32">
        <f t="shared" si="240"/>
        <v>0</v>
      </c>
      <c r="Y495" s="32">
        <f t="shared" si="240"/>
        <v>0</v>
      </c>
      <c r="Z495" s="32">
        <f t="shared" si="240"/>
        <v>0</v>
      </c>
      <c r="AA495" s="32">
        <f t="shared" si="240"/>
        <v>0</v>
      </c>
      <c r="AB495" s="32">
        <f t="shared" si="240"/>
        <v>0</v>
      </c>
      <c r="AC495" s="32">
        <f t="shared" si="240"/>
        <v>0</v>
      </c>
      <c r="AD495" s="32">
        <f t="shared" si="240"/>
        <v>0</v>
      </c>
      <c r="AE495" s="32">
        <f t="shared" si="240"/>
        <v>0</v>
      </c>
      <c r="AF495" s="32">
        <f t="shared" si="240"/>
        <v>0</v>
      </c>
      <c r="AG495" s="32">
        <f t="shared" si="240"/>
        <v>6240.73</v>
      </c>
      <c r="AH495" s="32">
        <f>AH496</f>
        <v>6512.07024</v>
      </c>
      <c r="AI495" s="128">
        <f t="shared" si="227"/>
        <v>0.96232268888385164</v>
      </c>
    </row>
    <row r="496" spans="2:35" ht="31.5" customHeight="1" x14ac:dyDescent="0.25">
      <c r="B496" s="94"/>
      <c r="C496" s="55"/>
      <c r="D496" s="27" t="s">
        <v>395</v>
      </c>
      <c r="E496" s="51"/>
      <c r="F496" s="28" t="s">
        <v>396</v>
      </c>
      <c r="G496" s="32">
        <f>G497</f>
        <v>6485.07</v>
      </c>
      <c r="H496" s="32">
        <f t="shared" si="240"/>
        <v>0</v>
      </c>
      <c r="I496" s="32">
        <f t="shared" si="240"/>
        <v>0</v>
      </c>
      <c r="J496" s="32">
        <f t="shared" si="240"/>
        <v>0</v>
      </c>
      <c r="K496" s="32">
        <f t="shared" si="240"/>
        <v>0</v>
      </c>
      <c r="L496" s="32">
        <f t="shared" si="240"/>
        <v>0</v>
      </c>
      <c r="M496" s="32">
        <f t="shared" si="240"/>
        <v>0</v>
      </c>
      <c r="N496" s="32">
        <f t="shared" si="240"/>
        <v>0</v>
      </c>
      <c r="O496" s="32">
        <f t="shared" si="240"/>
        <v>0</v>
      </c>
      <c r="P496" s="32">
        <f t="shared" si="240"/>
        <v>0</v>
      </c>
      <c r="Q496" s="32">
        <f t="shared" si="240"/>
        <v>0</v>
      </c>
      <c r="R496" s="32">
        <f t="shared" si="240"/>
        <v>0</v>
      </c>
      <c r="S496" s="32">
        <f t="shared" si="240"/>
        <v>0</v>
      </c>
      <c r="T496" s="32">
        <f t="shared" si="240"/>
        <v>0</v>
      </c>
      <c r="U496" s="32">
        <f t="shared" si="240"/>
        <v>0</v>
      </c>
      <c r="V496" s="32">
        <f t="shared" si="240"/>
        <v>0</v>
      </c>
      <c r="W496" s="32">
        <f t="shared" si="240"/>
        <v>0</v>
      </c>
      <c r="X496" s="32">
        <f t="shared" si="240"/>
        <v>0</v>
      </c>
      <c r="Y496" s="32">
        <f t="shared" si="240"/>
        <v>0</v>
      </c>
      <c r="Z496" s="32">
        <f t="shared" si="240"/>
        <v>0</v>
      </c>
      <c r="AA496" s="32">
        <f t="shared" si="240"/>
        <v>0</v>
      </c>
      <c r="AB496" s="32">
        <f t="shared" si="240"/>
        <v>0</v>
      </c>
      <c r="AC496" s="32">
        <f t="shared" si="240"/>
        <v>0</v>
      </c>
      <c r="AD496" s="32">
        <f t="shared" si="240"/>
        <v>0</v>
      </c>
      <c r="AE496" s="32">
        <f t="shared" si="240"/>
        <v>0</v>
      </c>
      <c r="AF496" s="32">
        <f t="shared" si="240"/>
        <v>0</v>
      </c>
      <c r="AG496" s="32">
        <f t="shared" si="240"/>
        <v>6240.73</v>
      </c>
      <c r="AH496" s="32">
        <f>AH497</f>
        <v>6512.07024</v>
      </c>
      <c r="AI496" s="128">
        <f t="shared" si="227"/>
        <v>0.96232268888385164</v>
      </c>
    </row>
    <row r="497" spans="2:35" ht="108.75" customHeight="1" x14ac:dyDescent="0.25">
      <c r="B497" s="94"/>
      <c r="C497" s="55"/>
      <c r="D497" s="27" t="s">
        <v>399</v>
      </c>
      <c r="E497" s="44"/>
      <c r="F497" s="42" t="s">
        <v>400</v>
      </c>
      <c r="G497" s="32">
        <f>G498</f>
        <v>6485.07</v>
      </c>
      <c r="H497" s="32">
        <f t="shared" si="240"/>
        <v>0</v>
      </c>
      <c r="I497" s="32">
        <f t="shared" si="240"/>
        <v>0</v>
      </c>
      <c r="J497" s="32">
        <f t="shared" si="240"/>
        <v>0</v>
      </c>
      <c r="K497" s="32">
        <f t="shared" si="240"/>
        <v>0</v>
      </c>
      <c r="L497" s="32">
        <f t="shared" si="240"/>
        <v>0</v>
      </c>
      <c r="M497" s="32">
        <f t="shared" si="240"/>
        <v>0</v>
      </c>
      <c r="N497" s="32">
        <f t="shared" si="240"/>
        <v>0</v>
      </c>
      <c r="O497" s="32">
        <f t="shared" si="240"/>
        <v>0</v>
      </c>
      <c r="P497" s="32">
        <f t="shared" si="240"/>
        <v>0</v>
      </c>
      <c r="Q497" s="32">
        <f t="shared" si="240"/>
        <v>0</v>
      </c>
      <c r="R497" s="32">
        <f t="shared" si="240"/>
        <v>0</v>
      </c>
      <c r="S497" s="32">
        <f t="shared" si="240"/>
        <v>0</v>
      </c>
      <c r="T497" s="32">
        <f t="shared" si="240"/>
        <v>0</v>
      </c>
      <c r="U497" s="32">
        <f t="shared" si="240"/>
        <v>0</v>
      </c>
      <c r="V497" s="32">
        <f t="shared" si="240"/>
        <v>0</v>
      </c>
      <c r="W497" s="32">
        <f t="shared" si="240"/>
        <v>0</v>
      </c>
      <c r="X497" s="32">
        <f t="shared" si="240"/>
        <v>0</v>
      </c>
      <c r="Y497" s="32">
        <f t="shared" si="240"/>
        <v>0</v>
      </c>
      <c r="Z497" s="32">
        <f t="shared" si="240"/>
        <v>0</v>
      </c>
      <c r="AA497" s="32">
        <f t="shared" si="240"/>
        <v>0</v>
      </c>
      <c r="AB497" s="32">
        <f t="shared" si="240"/>
        <v>0</v>
      </c>
      <c r="AC497" s="32">
        <f t="shared" si="240"/>
        <v>0</v>
      </c>
      <c r="AD497" s="32">
        <f t="shared" si="240"/>
        <v>0</v>
      </c>
      <c r="AE497" s="32">
        <f t="shared" si="240"/>
        <v>0</v>
      </c>
      <c r="AF497" s="32">
        <f t="shared" si="240"/>
        <v>0</v>
      </c>
      <c r="AG497" s="32">
        <f t="shared" si="240"/>
        <v>6240.73</v>
      </c>
      <c r="AH497" s="32">
        <f>AH498</f>
        <v>6512.07024</v>
      </c>
      <c r="AI497" s="128">
        <f t="shared" si="227"/>
        <v>0.96232268888385164</v>
      </c>
    </row>
    <row r="498" spans="2:35" ht="30" customHeight="1" x14ac:dyDescent="0.25">
      <c r="B498" s="94"/>
      <c r="C498" s="55"/>
      <c r="D498" s="7"/>
      <c r="E498" s="44" t="s">
        <v>149</v>
      </c>
      <c r="F498" s="63" t="s">
        <v>150</v>
      </c>
      <c r="G498" s="32">
        <v>6485.07</v>
      </c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  <c r="AA498" s="32"/>
      <c r="AB498" s="32"/>
      <c r="AC498" s="32"/>
      <c r="AD498" s="32"/>
      <c r="AE498" s="32"/>
      <c r="AF498" s="32"/>
      <c r="AG498" s="32">
        <v>6240.73</v>
      </c>
      <c r="AH498" s="32">
        <v>6512.07024</v>
      </c>
      <c r="AI498" s="128">
        <f t="shared" si="227"/>
        <v>0.96232268888385164</v>
      </c>
    </row>
    <row r="499" spans="2:35" ht="34.5" customHeight="1" x14ac:dyDescent="0.2">
      <c r="B499" s="99">
        <v>580</v>
      </c>
      <c r="C499" s="55"/>
      <c r="D499" s="7"/>
      <c r="E499" s="86"/>
      <c r="F499" s="74" t="s">
        <v>487</v>
      </c>
      <c r="G499" s="111">
        <f>G500</f>
        <v>1813.798</v>
      </c>
      <c r="H499" s="111">
        <f t="shared" ref="H499:AG502" si="241">H500</f>
        <v>453.20000000000005</v>
      </c>
      <c r="I499" s="111">
        <f t="shared" si="241"/>
        <v>453.20000000000005</v>
      </c>
      <c r="J499" s="111">
        <f t="shared" si="241"/>
        <v>453.20000000000005</v>
      </c>
      <c r="K499" s="111">
        <f t="shared" si="241"/>
        <v>453.20000000000005</v>
      </c>
      <c r="L499" s="111">
        <f t="shared" si="241"/>
        <v>453.20000000000005</v>
      </c>
      <c r="M499" s="111">
        <f t="shared" si="241"/>
        <v>453.20000000000005</v>
      </c>
      <c r="N499" s="111">
        <f t="shared" si="241"/>
        <v>453.20000000000005</v>
      </c>
      <c r="O499" s="111">
        <f t="shared" si="241"/>
        <v>453.20000000000005</v>
      </c>
      <c r="P499" s="111">
        <f t="shared" si="241"/>
        <v>453.20000000000005</v>
      </c>
      <c r="Q499" s="111">
        <f t="shared" si="241"/>
        <v>453.20000000000005</v>
      </c>
      <c r="R499" s="111">
        <f t="shared" si="241"/>
        <v>453.20000000000005</v>
      </c>
      <c r="S499" s="111">
        <f t="shared" si="241"/>
        <v>453.20000000000005</v>
      </c>
      <c r="T499" s="111">
        <f t="shared" si="241"/>
        <v>453.20000000000005</v>
      </c>
      <c r="U499" s="111">
        <f t="shared" si="241"/>
        <v>453.20000000000005</v>
      </c>
      <c r="V499" s="111">
        <f t="shared" si="241"/>
        <v>453.20000000000005</v>
      </c>
      <c r="W499" s="111">
        <f t="shared" si="241"/>
        <v>453.20000000000005</v>
      </c>
      <c r="X499" s="111">
        <f t="shared" si="241"/>
        <v>453.20000000000005</v>
      </c>
      <c r="Y499" s="111">
        <f t="shared" si="241"/>
        <v>453.20000000000005</v>
      </c>
      <c r="Z499" s="111">
        <f t="shared" si="241"/>
        <v>453.20000000000005</v>
      </c>
      <c r="AA499" s="111">
        <f t="shared" si="241"/>
        <v>453.20000000000005</v>
      </c>
      <c r="AB499" s="111">
        <f t="shared" si="241"/>
        <v>453.20000000000005</v>
      </c>
      <c r="AC499" s="111">
        <f t="shared" si="241"/>
        <v>453.20000000000005</v>
      </c>
      <c r="AD499" s="111">
        <f t="shared" si="241"/>
        <v>453.20000000000005</v>
      </c>
      <c r="AE499" s="111">
        <f t="shared" si="241"/>
        <v>453.20000000000005</v>
      </c>
      <c r="AF499" s="111">
        <f t="shared" si="241"/>
        <v>453.20000000000005</v>
      </c>
      <c r="AG499" s="111">
        <f t="shared" si="241"/>
        <v>1734.107</v>
      </c>
      <c r="AH499" s="111">
        <f>AH500</f>
        <v>1840.8</v>
      </c>
      <c r="AI499" s="129">
        <f t="shared" si="227"/>
        <v>0.95606401594885426</v>
      </c>
    </row>
    <row r="500" spans="2:35" ht="15" x14ac:dyDescent="0.25">
      <c r="B500" s="94"/>
      <c r="C500" s="59" t="s">
        <v>418</v>
      </c>
      <c r="D500" s="59"/>
      <c r="E500" s="76"/>
      <c r="F500" s="98" t="s">
        <v>419</v>
      </c>
      <c r="G500" s="32">
        <f>G501</f>
        <v>1813.798</v>
      </c>
      <c r="H500" s="32">
        <f t="shared" si="241"/>
        <v>453.20000000000005</v>
      </c>
      <c r="I500" s="32">
        <f t="shared" si="241"/>
        <v>453.20000000000005</v>
      </c>
      <c r="J500" s="32">
        <f t="shared" si="241"/>
        <v>453.20000000000005</v>
      </c>
      <c r="K500" s="32">
        <f t="shared" si="241"/>
        <v>453.20000000000005</v>
      </c>
      <c r="L500" s="32">
        <f t="shared" si="241"/>
        <v>453.20000000000005</v>
      </c>
      <c r="M500" s="32">
        <f t="shared" si="241"/>
        <v>453.20000000000005</v>
      </c>
      <c r="N500" s="32">
        <f t="shared" si="241"/>
        <v>453.20000000000005</v>
      </c>
      <c r="O500" s="32">
        <f t="shared" si="241"/>
        <v>453.20000000000005</v>
      </c>
      <c r="P500" s="32">
        <f t="shared" si="241"/>
        <v>453.20000000000005</v>
      </c>
      <c r="Q500" s="32">
        <f t="shared" si="241"/>
        <v>453.20000000000005</v>
      </c>
      <c r="R500" s="32">
        <f t="shared" si="241"/>
        <v>453.20000000000005</v>
      </c>
      <c r="S500" s="32">
        <f t="shared" si="241"/>
        <v>453.20000000000005</v>
      </c>
      <c r="T500" s="32">
        <f t="shared" si="241"/>
        <v>453.20000000000005</v>
      </c>
      <c r="U500" s="32">
        <f t="shared" si="241"/>
        <v>453.20000000000005</v>
      </c>
      <c r="V500" s="32">
        <f t="shared" si="241"/>
        <v>453.20000000000005</v>
      </c>
      <c r="W500" s="32">
        <f t="shared" si="241"/>
        <v>453.20000000000005</v>
      </c>
      <c r="X500" s="32">
        <f t="shared" si="241"/>
        <v>453.20000000000005</v>
      </c>
      <c r="Y500" s="32">
        <f t="shared" si="241"/>
        <v>453.20000000000005</v>
      </c>
      <c r="Z500" s="32">
        <f t="shared" si="241"/>
        <v>453.20000000000005</v>
      </c>
      <c r="AA500" s="32">
        <f t="shared" si="241"/>
        <v>453.20000000000005</v>
      </c>
      <c r="AB500" s="32">
        <f t="shared" si="241"/>
        <v>453.20000000000005</v>
      </c>
      <c r="AC500" s="32">
        <f t="shared" si="241"/>
        <v>453.20000000000005</v>
      </c>
      <c r="AD500" s="32">
        <f t="shared" si="241"/>
        <v>453.20000000000005</v>
      </c>
      <c r="AE500" s="32">
        <f t="shared" si="241"/>
        <v>453.20000000000005</v>
      </c>
      <c r="AF500" s="32">
        <f t="shared" si="241"/>
        <v>453.20000000000005</v>
      </c>
      <c r="AG500" s="32">
        <f t="shared" si="241"/>
        <v>1734.107</v>
      </c>
      <c r="AH500" s="32">
        <f>AH501</f>
        <v>1840.8</v>
      </c>
      <c r="AI500" s="128">
        <f t="shared" si="227"/>
        <v>0.95606401594885426</v>
      </c>
    </row>
    <row r="501" spans="2:35" ht="51" customHeight="1" x14ac:dyDescent="0.25">
      <c r="B501" s="94"/>
      <c r="C501" s="41" t="s">
        <v>488</v>
      </c>
      <c r="D501" s="59"/>
      <c r="E501" s="76"/>
      <c r="F501" s="39" t="s">
        <v>489</v>
      </c>
      <c r="G501" s="8">
        <f>G502</f>
        <v>1813.798</v>
      </c>
      <c r="H501" s="8">
        <f t="shared" si="241"/>
        <v>453.20000000000005</v>
      </c>
      <c r="I501" s="8">
        <f t="shared" si="241"/>
        <v>453.20000000000005</v>
      </c>
      <c r="J501" s="8">
        <f t="shared" si="241"/>
        <v>453.20000000000005</v>
      </c>
      <c r="K501" s="8">
        <f t="shared" si="241"/>
        <v>453.20000000000005</v>
      </c>
      <c r="L501" s="8">
        <f t="shared" si="241"/>
        <v>453.20000000000005</v>
      </c>
      <c r="M501" s="8">
        <f t="shared" si="241"/>
        <v>453.20000000000005</v>
      </c>
      <c r="N501" s="8">
        <f t="shared" si="241"/>
        <v>453.20000000000005</v>
      </c>
      <c r="O501" s="8">
        <f t="shared" si="241"/>
        <v>453.20000000000005</v>
      </c>
      <c r="P501" s="8">
        <f t="shared" si="241"/>
        <v>453.20000000000005</v>
      </c>
      <c r="Q501" s="8">
        <f t="shared" si="241"/>
        <v>453.20000000000005</v>
      </c>
      <c r="R501" s="8">
        <f t="shared" si="241"/>
        <v>453.20000000000005</v>
      </c>
      <c r="S501" s="8">
        <f t="shared" si="241"/>
        <v>453.20000000000005</v>
      </c>
      <c r="T501" s="8">
        <f t="shared" si="241"/>
        <v>453.20000000000005</v>
      </c>
      <c r="U501" s="8">
        <f t="shared" si="241"/>
        <v>453.20000000000005</v>
      </c>
      <c r="V501" s="8">
        <f t="shared" si="241"/>
        <v>453.20000000000005</v>
      </c>
      <c r="W501" s="8">
        <f t="shared" si="241"/>
        <v>453.20000000000005</v>
      </c>
      <c r="X501" s="8">
        <f t="shared" si="241"/>
        <v>453.20000000000005</v>
      </c>
      <c r="Y501" s="8">
        <f t="shared" si="241"/>
        <v>453.20000000000005</v>
      </c>
      <c r="Z501" s="8">
        <f t="shared" si="241"/>
        <v>453.20000000000005</v>
      </c>
      <c r="AA501" s="8">
        <f t="shared" si="241"/>
        <v>453.20000000000005</v>
      </c>
      <c r="AB501" s="8">
        <f t="shared" si="241"/>
        <v>453.20000000000005</v>
      </c>
      <c r="AC501" s="8">
        <f t="shared" si="241"/>
        <v>453.20000000000005</v>
      </c>
      <c r="AD501" s="8">
        <f t="shared" si="241"/>
        <v>453.20000000000005</v>
      </c>
      <c r="AE501" s="8">
        <f t="shared" si="241"/>
        <v>453.20000000000005</v>
      </c>
      <c r="AF501" s="8">
        <f t="shared" si="241"/>
        <v>453.20000000000005</v>
      </c>
      <c r="AG501" s="8">
        <f t="shared" si="241"/>
        <v>1734.107</v>
      </c>
      <c r="AH501" s="8">
        <f>AH502</f>
        <v>1840.8</v>
      </c>
      <c r="AI501" s="128">
        <f t="shared" si="227"/>
        <v>0.95606401594885426</v>
      </c>
    </row>
    <row r="502" spans="2:35" ht="19.5" customHeight="1" x14ac:dyDescent="0.25">
      <c r="B502" s="94"/>
      <c r="C502" s="41"/>
      <c r="D502" s="44" t="s">
        <v>360</v>
      </c>
      <c r="E502" s="44"/>
      <c r="F502" s="87" t="s">
        <v>361</v>
      </c>
      <c r="G502" s="8">
        <f>G503</f>
        <v>1813.798</v>
      </c>
      <c r="H502" s="8">
        <f t="shared" si="241"/>
        <v>453.20000000000005</v>
      </c>
      <c r="I502" s="8">
        <f t="shared" si="241"/>
        <v>453.20000000000005</v>
      </c>
      <c r="J502" s="8">
        <f t="shared" si="241"/>
        <v>453.20000000000005</v>
      </c>
      <c r="K502" s="8">
        <f t="shared" si="241"/>
        <v>453.20000000000005</v>
      </c>
      <c r="L502" s="8">
        <f t="shared" si="241"/>
        <v>453.20000000000005</v>
      </c>
      <c r="M502" s="8">
        <f t="shared" si="241"/>
        <v>453.20000000000005</v>
      </c>
      <c r="N502" s="8">
        <f t="shared" si="241"/>
        <v>453.20000000000005</v>
      </c>
      <c r="O502" s="8">
        <f t="shared" si="241"/>
        <v>453.20000000000005</v>
      </c>
      <c r="P502" s="8">
        <f t="shared" si="241"/>
        <v>453.20000000000005</v>
      </c>
      <c r="Q502" s="8">
        <f t="shared" si="241"/>
        <v>453.20000000000005</v>
      </c>
      <c r="R502" s="8">
        <f t="shared" si="241"/>
        <v>453.20000000000005</v>
      </c>
      <c r="S502" s="8">
        <f t="shared" si="241"/>
        <v>453.20000000000005</v>
      </c>
      <c r="T502" s="8">
        <f t="shared" si="241"/>
        <v>453.20000000000005</v>
      </c>
      <c r="U502" s="8">
        <f t="shared" si="241"/>
        <v>453.20000000000005</v>
      </c>
      <c r="V502" s="8">
        <f t="shared" si="241"/>
        <v>453.20000000000005</v>
      </c>
      <c r="W502" s="8">
        <f t="shared" si="241"/>
        <v>453.20000000000005</v>
      </c>
      <c r="X502" s="8">
        <f t="shared" si="241"/>
        <v>453.20000000000005</v>
      </c>
      <c r="Y502" s="8">
        <f t="shared" si="241"/>
        <v>453.20000000000005</v>
      </c>
      <c r="Z502" s="8">
        <f t="shared" si="241"/>
        <v>453.20000000000005</v>
      </c>
      <c r="AA502" s="8">
        <f t="shared" si="241"/>
        <v>453.20000000000005</v>
      </c>
      <c r="AB502" s="8">
        <f t="shared" si="241"/>
        <v>453.20000000000005</v>
      </c>
      <c r="AC502" s="8">
        <f t="shared" si="241"/>
        <v>453.20000000000005</v>
      </c>
      <c r="AD502" s="8">
        <f t="shared" si="241"/>
        <v>453.20000000000005</v>
      </c>
      <c r="AE502" s="8">
        <f t="shared" si="241"/>
        <v>453.20000000000005</v>
      </c>
      <c r="AF502" s="8">
        <f t="shared" si="241"/>
        <v>453.20000000000005</v>
      </c>
      <c r="AG502" s="8">
        <f t="shared" si="241"/>
        <v>1734.107</v>
      </c>
      <c r="AH502" s="8">
        <f>AH503</f>
        <v>1840.8</v>
      </c>
      <c r="AI502" s="128">
        <f t="shared" si="227"/>
        <v>0.95606401594885426</v>
      </c>
    </row>
    <row r="503" spans="2:35" ht="32.25" customHeight="1" x14ac:dyDescent="0.25">
      <c r="B503" s="94"/>
      <c r="C503" s="41"/>
      <c r="D503" s="27" t="s">
        <v>362</v>
      </c>
      <c r="E503" s="10"/>
      <c r="F503" s="28" t="s">
        <v>363</v>
      </c>
      <c r="G503" s="32">
        <f>G504+G506+G510</f>
        <v>1813.798</v>
      </c>
      <c r="H503" s="32">
        <f t="shared" ref="H503:AG503" si="242">H504+H506+H510</f>
        <v>453.20000000000005</v>
      </c>
      <c r="I503" s="32">
        <f t="shared" si="242"/>
        <v>453.20000000000005</v>
      </c>
      <c r="J503" s="32">
        <f t="shared" si="242"/>
        <v>453.20000000000005</v>
      </c>
      <c r="K503" s="32">
        <f t="shared" si="242"/>
        <v>453.20000000000005</v>
      </c>
      <c r="L503" s="32">
        <f t="shared" si="242"/>
        <v>453.20000000000005</v>
      </c>
      <c r="M503" s="32">
        <f t="shared" si="242"/>
        <v>453.20000000000005</v>
      </c>
      <c r="N503" s="32">
        <f t="shared" si="242"/>
        <v>453.20000000000005</v>
      </c>
      <c r="O503" s="32">
        <f t="shared" si="242"/>
        <v>453.20000000000005</v>
      </c>
      <c r="P503" s="32">
        <f t="shared" si="242"/>
        <v>453.20000000000005</v>
      </c>
      <c r="Q503" s="32">
        <f t="shared" si="242"/>
        <v>453.20000000000005</v>
      </c>
      <c r="R503" s="32">
        <f t="shared" si="242"/>
        <v>453.20000000000005</v>
      </c>
      <c r="S503" s="32">
        <f t="shared" si="242"/>
        <v>453.20000000000005</v>
      </c>
      <c r="T503" s="32">
        <f t="shared" si="242"/>
        <v>453.20000000000005</v>
      </c>
      <c r="U503" s="32">
        <f t="shared" si="242"/>
        <v>453.20000000000005</v>
      </c>
      <c r="V503" s="32">
        <f t="shared" si="242"/>
        <v>453.20000000000005</v>
      </c>
      <c r="W503" s="32">
        <f t="shared" si="242"/>
        <v>453.20000000000005</v>
      </c>
      <c r="X503" s="32">
        <f t="shared" si="242"/>
        <v>453.20000000000005</v>
      </c>
      <c r="Y503" s="32">
        <f t="shared" si="242"/>
        <v>453.20000000000005</v>
      </c>
      <c r="Z503" s="32">
        <f t="shared" si="242"/>
        <v>453.20000000000005</v>
      </c>
      <c r="AA503" s="32">
        <f t="shared" si="242"/>
        <v>453.20000000000005</v>
      </c>
      <c r="AB503" s="32">
        <f t="shared" si="242"/>
        <v>453.20000000000005</v>
      </c>
      <c r="AC503" s="32">
        <f t="shared" si="242"/>
        <v>453.20000000000005</v>
      </c>
      <c r="AD503" s="32">
        <f t="shared" si="242"/>
        <v>453.20000000000005</v>
      </c>
      <c r="AE503" s="32">
        <f t="shared" si="242"/>
        <v>453.20000000000005</v>
      </c>
      <c r="AF503" s="32">
        <f t="shared" si="242"/>
        <v>453.20000000000005</v>
      </c>
      <c r="AG503" s="32">
        <f t="shared" si="242"/>
        <v>1734.107</v>
      </c>
      <c r="AH503" s="32">
        <f>AH504+AH506+AH510</f>
        <v>1840.8</v>
      </c>
      <c r="AI503" s="128">
        <f t="shared" si="227"/>
        <v>0.95606401594885426</v>
      </c>
    </row>
    <row r="504" spans="2:35" ht="32.25" customHeight="1" x14ac:dyDescent="0.25">
      <c r="B504" s="94"/>
      <c r="C504" s="41"/>
      <c r="D504" s="27" t="s">
        <v>366</v>
      </c>
      <c r="E504" s="10"/>
      <c r="F504" s="28" t="s">
        <v>367</v>
      </c>
      <c r="G504" s="32">
        <f>G505</f>
        <v>754.8</v>
      </c>
      <c r="H504" s="32">
        <f t="shared" ref="H504:AG504" si="243">H505</f>
        <v>0</v>
      </c>
      <c r="I504" s="32">
        <f t="shared" si="243"/>
        <v>0</v>
      </c>
      <c r="J504" s="32">
        <f t="shared" si="243"/>
        <v>0</v>
      </c>
      <c r="K504" s="32">
        <f t="shared" si="243"/>
        <v>0</v>
      </c>
      <c r="L504" s="32">
        <f t="shared" si="243"/>
        <v>0</v>
      </c>
      <c r="M504" s="32">
        <f t="shared" si="243"/>
        <v>0</v>
      </c>
      <c r="N504" s="32">
        <f t="shared" si="243"/>
        <v>0</v>
      </c>
      <c r="O504" s="32">
        <f t="shared" si="243"/>
        <v>0</v>
      </c>
      <c r="P504" s="32">
        <f t="shared" si="243"/>
        <v>0</v>
      </c>
      <c r="Q504" s="32">
        <f t="shared" si="243"/>
        <v>0</v>
      </c>
      <c r="R504" s="32">
        <f t="shared" si="243"/>
        <v>0</v>
      </c>
      <c r="S504" s="32">
        <f t="shared" si="243"/>
        <v>0</v>
      </c>
      <c r="T504" s="32">
        <f t="shared" si="243"/>
        <v>0</v>
      </c>
      <c r="U504" s="32">
        <f t="shared" si="243"/>
        <v>0</v>
      </c>
      <c r="V504" s="32">
        <f t="shared" si="243"/>
        <v>0</v>
      </c>
      <c r="W504" s="32">
        <f t="shared" si="243"/>
        <v>0</v>
      </c>
      <c r="X504" s="32">
        <f t="shared" si="243"/>
        <v>0</v>
      </c>
      <c r="Y504" s="32">
        <f t="shared" si="243"/>
        <v>0</v>
      </c>
      <c r="Z504" s="32">
        <f t="shared" si="243"/>
        <v>0</v>
      </c>
      <c r="AA504" s="32">
        <f t="shared" si="243"/>
        <v>0</v>
      </c>
      <c r="AB504" s="32">
        <f t="shared" si="243"/>
        <v>0</v>
      </c>
      <c r="AC504" s="32">
        <f t="shared" si="243"/>
        <v>0</v>
      </c>
      <c r="AD504" s="32">
        <f t="shared" si="243"/>
        <v>0</v>
      </c>
      <c r="AE504" s="32">
        <f t="shared" si="243"/>
        <v>0</v>
      </c>
      <c r="AF504" s="32">
        <f t="shared" si="243"/>
        <v>0</v>
      </c>
      <c r="AG504" s="32">
        <f t="shared" si="243"/>
        <v>754.8</v>
      </c>
      <c r="AH504" s="32">
        <f>AH505</f>
        <v>781.8</v>
      </c>
      <c r="AI504" s="128">
        <f t="shared" si="227"/>
        <v>1</v>
      </c>
    </row>
    <row r="505" spans="2:35" ht="80.25" customHeight="1" x14ac:dyDescent="0.25">
      <c r="B505" s="94"/>
      <c r="C505" s="41"/>
      <c r="D505" s="27"/>
      <c r="E505" s="44" t="s">
        <v>246</v>
      </c>
      <c r="F505" s="42" t="s">
        <v>247</v>
      </c>
      <c r="G505" s="32">
        <v>754.8</v>
      </c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  <c r="AA505" s="32"/>
      <c r="AB505" s="32"/>
      <c r="AC505" s="32"/>
      <c r="AD505" s="32"/>
      <c r="AE505" s="32"/>
      <c r="AF505" s="32"/>
      <c r="AG505" s="32">
        <v>754.8</v>
      </c>
      <c r="AH505" s="32">
        <v>781.8</v>
      </c>
      <c r="AI505" s="128">
        <f t="shared" si="227"/>
        <v>1</v>
      </c>
    </row>
    <row r="506" spans="2:35" ht="32.25" customHeight="1" x14ac:dyDescent="0.25">
      <c r="B506" s="94"/>
      <c r="C506" s="41"/>
      <c r="D506" s="27" t="s">
        <v>372</v>
      </c>
      <c r="E506" s="51"/>
      <c r="F506" s="28" t="s">
        <v>273</v>
      </c>
      <c r="G506" s="8">
        <f>G507+G508+G509</f>
        <v>605.79799999999989</v>
      </c>
      <c r="H506" s="8">
        <f t="shared" ref="H506:AG506" si="244">H507+H508+H509</f>
        <v>0</v>
      </c>
      <c r="I506" s="8">
        <f t="shared" si="244"/>
        <v>0</v>
      </c>
      <c r="J506" s="8">
        <f t="shared" si="244"/>
        <v>0</v>
      </c>
      <c r="K506" s="8">
        <f t="shared" si="244"/>
        <v>0</v>
      </c>
      <c r="L506" s="8">
        <f t="shared" si="244"/>
        <v>0</v>
      </c>
      <c r="M506" s="8">
        <f t="shared" si="244"/>
        <v>0</v>
      </c>
      <c r="N506" s="8">
        <f t="shared" si="244"/>
        <v>0</v>
      </c>
      <c r="O506" s="8">
        <f t="shared" si="244"/>
        <v>0</v>
      </c>
      <c r="P506" s="8">
        <f t="shared" si="244"/>
        <v>0</v>
      </c>
      <c r="Q506" s="8">
        <f t="shared" si="244"/>
        <v>0</v>
      </c>
      <c r="R506" s="8">
        <f t="shared" si="244"/>
        <v>0</v>
      </c>
      <c r="S506" s="8">
        <f t="shared" si="244"/>
        <v>0</v>
      </c>
      <c r="T506" s="8">
        <f t="shared" si="244"/>
        <v>0</v>
      </c>
      <c r="U506" s="8">
        <f t="shared" si="244"/>
        <v>0</v>
      </c>
      <c r="V506" s="8">
        <f t="shared" si="244"/>
        <v>0</v>
      </c>
      <c r="W506" s="8">
        <f t="shared" si="244"/>
        <v>0</v>
      </c>
      <c r="X506" s="8">
        <f t="shared" si="244"/>
        <v>0</v>
      </c>
      <c r="Y506" s="8">
        <f t="shared" si="244"/>
        <v>0</v>
      </c>
      <c r="Z506" s="8">
        <f t="shared" si="244"/>
        <v>0</v>
      </c>
      <c r="AA506" s="8">
        <f t="shared" si="244"/>
        <v>0</v>
      </c>
      <c r="AB506" s="8">
        <f t="shared" si="244"/>
        <v>0</v>
      </c>
      <c r="AC506" s="8">
        <f t="shared" si="244"/>
        <v>0</v>
      </c>
      <c r="AD506" s="8">
        <f t="shared" si="244"/>
        <v>0</v>
      </c>
      <c r="AE506" s="8">
        <f t="shared" si="244"/>
        <v>0</v>
      </c>
      <c r="AF506" s="8">
        <f t="shared" si="244"/>
        <v>0</v>
      </c>
      <c r="AG506" s="8">
        <f t="shared" si="244"/>
        <v>603.11699999999996</v>
      </c>
      <c r="AH506" s="8">
        <f>AH507+AH508+AH509</f>
        <v>605.80000000000007</v>
      </c>
      <c r="AI506" s="128">
        <f t="shared" si="227"/>
        <v>0.99557443240155974</v>
      </c>
    </row>
    <row r="507" spans="2:35" ht="79.5" customHeight="1" x14ac:dyDescent="0.25">
      <c r="B507" s="94"/>
      <c r="C507" s="72"/>
      <c r="D507" s="55"/>
      <c r="E507" s="44" t="s">
        <v>246</v>
      </c>
      <c r="F507" s="42" t="s">
        <v>247</v>
      </c>
      <c r="G507" s="8">
        <f>411.61+1.35+119.57</f>
        <v>532.53</v>
      </c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>
        <f>411.61+1.35+119.57</f>
        <v>532.53</v>
      </c>
      <c r="AH507" s="8">
        <v>508.84500000000003</v>
      </c>
      <c r="AI507" s="128">
        <f t="shared" si="227"/>
        <v>1</v>
      </c>
    </row>
    <row r="508" spans="2:35" ht="33" customHeight="1" x14ac:dyDescent="0.25">
      <c r="B508" s="94"/>
      <c r="C508" s="72"/>
      <c r="D508" s="86"/>
      <c r="E508" s="44" t="s">
        <v>70</v>
      </c>
      <c r="F508" s="42" t="s">
        <v>71</v>
      </c>
      <c r="G508" s="8">
        <f>52.44+20.11</f>
        <v>72.55</v>
      </c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>
        <f>49.76+20.11</f>
        <v>69.87</v>
      </c>
      <c r="AH508" s="8">
        <v>96.22</v>
      </c>
      <c r="AI508" s="128">
        <f t="shared" si="227"/>
        <v>0.96305995864920757</v>
      </c>
    </row>
    <row r="509" spans="2:35" ht="17.25" customHeight="1" x14ac:dyDescent="0.25">
      <c r="B509" s="94"/>
      <c r="C509" s="72"/>
      <c r="D509" s="86"/>
      <c r="E509" s="55">
        <v>800</v>
      </c>
      <c r="F509" s="43" t="s">
        <v>129</v>
      </c>
      <c r="G509" s="8">
        <f>0.456+0.262</f>
        <v>0.71799999999999997</v>
      </c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>
        <f>0.456+0.261</f>
        <v>0.71700000000000008</v>
      </c>
      <c r="AH509" s="8">
        <v>0.73499999999999999</v>
      </c>
      <c r="AI509" s="128">
        <f t="shared" si="227"/>
        <v>0.998607242339833</v>
      </c>
    </row>
    <row r="510" spans="2:35" ht="33" customHeight="1" x14ac:dyDescent="0.25">
      <c r="B510" s="94"/>
      <c r="C510" s="72"/>
      <c r="D510" s="27" t="s">
        <v>373</v>
      </c>
      <c r="E510" s="28"/>
      <c r="F510" s="28" t="s">
        <v>374</v>
      </c>
      <c r="G510" s="8">
        <f>G511+G512</f>
        <v>453.20000000000005</v>
      </c>
      <c r="H510" s="8">
        <f t="shared" ref="H510:AG510" si="245">H511+H512</f>
        <v>453.20000000000005</v>
      </c>
      <c r="I510" s="8">
        <f t="shared" si="245"/>
        <v>453.20000000000005</v>
      </c>
      <c r="J510" s="8">
        <f t="shared" si="245"/>
        <v>453.20000000000005</v>
      </c>
      <c r="K510" s="8">
        <f t="shared" si="245"/>
        <v>453.20000000000005</v>
      </c>
      <c r="L510" s="8">
        <f t="shared" si="245"/>
        <v>453.20000000000005</v>
      </c>
      <c r="M510" s="8">
        <f t="shared" si="245"/>
        <v>453.20000000000005</v>
      </c>
      <c r="N510" s="8">
        <f t="shared" si="245"/>
        <v>453.20000000000005</v>
      </c>
      <c r="O510" s="8">
        <f t="shared" si="245"/>
        <v>453.20000000000005</v>
      </c>
      <c r="P510" s="8">
        <f t="shared" si="245"/>
        <v>453.20000000000005</v>
      </c>
      <c r="Q510" s="8">
        <f t="shared" si="245"/>
        <v>453.20000000000005</v>
      </c>
      <c r="R510" s="8">
        <f t="shared" si="245"/>
        <v>453.20000000000005</v>
      </c>
      <c r="S510" s="8">
        <f t="shared" si="245"/>
        <v>453.20000000000005</v>
      </c>
      <c r="T510" s="8">
        <f t="shared" si="245"/>
        <v>453.20000000000005</v>
      </c>
      <c r="U510" s="8">
        <f t="shared" si="245"/>
        <v>453.20000000000005</v>
      </c>
      <c r="V510" s="8">
        <f t="shared" si="245"/>
        <v>453.20000000000005</v>
      </c>
      <c r="W510" s="8">
        <f t="shared" si="245"/>
        <v>453.20000000000005</v>
      </c>
      <c r="X510" s="8">
        <f t="shared" si="245"/>
        <v>453.20000000000005</v>
      </c>
      <c r="Y510" s="8">
        <f t="shared" si="245"/>
        <v>453.20000000000005</v>
      </c>
      <c r="Z510" s="8">
        <f t="shared" si="245"/>
        <v>453.20000000000005</v>
      </c>
      <c r="AA510" s="8">
        <f t="shared" si="245"/>
        <v>453.20000000000005</v>
      </c>
      <c r="AB510" s="8">
        <f t="shared" si="245"/>
        <v>453.20000000000005</v>
      </c>
      <c r="AC510" s="8">
        <f t="shared" si="245"/>
        <v>453.20000000000005</v>
      </c>
      <c r="AD510" s="8">
        <f t="shared" si="245"/>
        <v>453.20000000000005</v>
      </c>
      <c r="AE510" s="8">
        <f t="shared" si="245"/>
        <v>453.20000000000005</v>
      </c>
      <c r="AF510" s="8">
        <f t="shared" si="245"/>
        <v>453.20000000000005</v>
      </c>
      <c r="AG510" s="8">
        <f t="shared" si="245"/>
        <v>376.19</v>
      </c>
      <c r="AH510" s="8">
        <f>AH511+AH512</f>
        <v>453.20000000000005</v>
      </c>
      <c r="AI510" s="128">
        <f t="shared" si="227"/>
        <v>0.83007502206531325</v>
      </c>
    </row>
    <row r="511" spans="2:35" ht="78" customHeight="1" x14ac:dyDescent="0.25">
      <c r="B511" s="94"/>
      <c r="C511" s="72"/>
      <c r="D511" s="55"/>
      <c r="E511" s="44" t="s">
        <v>246</v>
      </c>
      <c r="F511" s="42" t="s">
        <v>247</v>
      </c>
      <c r="G511" s="8">
        <f>289.6+79.62</f>
        <v>369.22</v>
      </c>
      <c r="H511" s="8">
        <v>370.84500000000003</v>
      </c>
      <c r="I511" s="8">
        <v>370.84500000000003</v>
      </c>
      <c r="J511" s="8">
        <v>370.84500000000003</v>
      </c>
      <c r="K511" s="8">
        <v>370.84500000000003</v>
      </c>
      <c r="L511" s="8">
        <v>370.84500000000003</v>
      </c>
      <c r="M511" s="8">
        <v>370.84500000000003</v>
      </c>
      <c r="N511" s="8">
        <v>370.84500000000003</v>
      </c>
      <c r="O511" s="8">
        <v>370.84500000000003</v>
      </c>
      <c r="P511" s="8">
        <v>370.84500000000003</v>
      </c>
      <c r="Q511" s="8">
        <v>370.84500000000003</v>
      </c>
      <c r="R511" s="8">
        <v>370.84500000000003</v>
      </c>
      <c r="S511" s="8">
        <v>370.84500000000003</v>
      </c>
      <c r="T511" s="8">
        <v>370.84500000000003</v>
      </c>
      <c r="U511" s="8">
        <v>370.84500000000003</v>
      </c>
      <c r="V511" s="8">
        <v>370.84500000000003</v>
      </c>
      <c r="W511" s="8">
        <v>370.84500000000003</v>
      </c>
      <c r="X511" s="8">
        <v>370.84500000000003</v>
      </c>
      <c r="Y511" s="8">
        <v>370.84500000000003</v>
      </c>
      <c r="Z511" s="8">
        <v>370.84500000000003</v>
      </c>
      <c r="AA511" s="8">
        <v>370.84500000000003</v>
      </c>
      <c r="AB511" s="8">
        <v>370.84500000000003</v>
      </c>
      <c r="AC511" s="8">
        <v>370.84500000000003</v>
      </c>
      <c r="AD511" s="8">
        <v>370.84500000000003</v>
      </c>
      <c r="AE511" s="8">
        <v>370.84500000000003</v>
      </c>
      <c r="AF511" s="8">
        <v>370.84500000000003</v>
      </c>
      <c r="AG511" s="8">
        <f>224.47+72.8</f>
        <v>297.27</v>
      </c>
      <c r="AH511" s="8">
        <v>370.84500000000003</v>
      </c>
      <c r="AI511" s="128">
        <f t="shared" si="227"/>
        <v>0.80512973295054424</v>
      </c>
    </row>
    <row r="512" spans="2:35" ht="32.25" customHeight="1" x14ac:dyDescent="0.25">
      <c r="B512" s="94"/>
      <c r="C512" s="72"/>
      <c r="D512" s="55"/>
      <c r="E512" s="44" t="s">
        <v>70</v>
      </c>
      <c r="F512" s="42" t="s">
        <v>71</v>
      </c>
      <c r="G512" s="8">
        <f>73.4+10.58</f>
        <v>83.98</v>
      </c>
      <c r="H512" s="8">
        <v>82.355000000000004</v>
      </c>
      <c r="I512" s="8">
        <v>82.355000000000004</v>
      </c>
      <c r="J512" s="8">
        <v>82.355000000000004</v>
      </c>
      <c r="K512" s="8">
        <v>82.355000000000004</v>
      </c>
      <c r="L512" s="8">
        <v>82.355000000000004</v>
      </c>
      <c r="M512" s="8">
        <v>82.355000000000004</v>
      </c>
      <c r="N512" s="8">
        <v>82.355000000000004</v>
      </c>
      <c r="O512" s="8">
        <v>82.355000000000004</v>
      </c>
      <c r="P512" s="8">
        <v>82.355000000000004</v>
      </c>
      <c r="Q512" s="8">
        <v>82.355000000000004</v>
      </c>
      <c r="R512" s="8">
        <v>82.355000000000004</v>
      </c>
      <c r="S512" s="8">
        <v>82.355000000000004</v>
      </c>
      <c r="T512" s="8">
        <v>82.355000000000004</v>
      </c>
      <c r="U512" s="8">
        <v>82.355000000000004</v>
      </c>
      <c r="V512" s="8">
        <v>82.355000000000004</v>
      </c>
      <c r="W512" s="8">
        <v>82.355000000000004</v>
      </c>
      <c r="X512" s="8">
        <v>82.355000000000004</v>
      </c>
      <c r="Y512" s="8">
        <v>82.355000000000004</v>
      </c>
      <c r="Z512" s="8">
        <v>82.355000000000004</v>
      </c>
      <c r="AA512" s="8">
        <v>82.355000000000004</v>
      </c>
      <c r="AB512" s="8">
        <v>82.355000000000004</v>
      </c>
      <c r="AC512" s="8">
        <v>82.355000000000004</v>
      </c>
      <c r="AD512" s="8">
        <v>82.355000000000004</v>
      </c>
      <c r="AE512" s="8">
        <v>82.355000000000004</v>
      </c>
      <c r="AF512" s="8">
        <v>82.355000000000004</v>
      </c>
      <c r="AG512" s="8">
        <f>68.34+10.58</f>
        <v>78.92</v>
      </c>
      <c r="AH512" s="8">
        <v>82.355000000000004</v>
      </c>
      <c r="AI512" s="128">
        <f t="shared" si="227"/>
        <v>0.93974755894260531</v>
      </c>
    </row>
    <row r="513" spans="2:35" ht="37.5" customHeight="1" x14ac:dyDescent="0.2">
      <c r="B513" s="112">
        <v>980</v>
      </c>
      <c r="C513" s="94"/>
      <c r="D513" s="62"/>
      <c r="E513" s="55"/>
      <c r="F513" s="74" t="s">
        <v>490</v>
      </c>
      <c r="G513" s="111">
        <f t="shared" ref="G513:AH513" si="246">G514+G551+G531+G540</f>
        <v>47711.74</v>
      </c>
      <c r="H513" s="111">
        <f t="shared" si="246"/>
        <v>10517.123240000001</v>
      </c>
      <c r="I513" s="111">
        <f t="shared" si="246"/>
        <v>10520.123240000001</v>
      </c>
      <c r="J513" s="111">
        <f t="shared" si="246"/>
        <v>10523.123240000001</v>
      </c>
      <c r="K513" s="111">
        <f t="shared" si="246"/>
        <v>10526.123240000001</v>
      </c>
      <c r="L513" s="111">
        <f t="shared" si="246"/>
        <v>10529.123240000001</v>
      </c>
      <c r="M513" s="111">
        <f t="shared" si="246"/>
        <v>10532.123240000001</v>
      </c>
      <c r="N513" s="111">
        <f t="shared" si="246"/>
        <v>10535.123240000001</v>
      </c>
      <c r="O513" s="111">
        <f t="shared" si="246"/>
        <v>10538.123240000001</v>
      </c>
      <c r="P513" s="111">
        <f t="shared" si="246"/>
        <v>10541.123240000001</v>
      </c>
      <c r="Q513" s="111">
        <f t="shared" si="246"/>
        <v>10544.123240000001</v>
      </c>
      <c r="R513" s="111">
        <f t="shared" si="246"/>
        <v>10547.123240000001</v>
      </c>
      <c r="S513" s="111">
        <f t="shared" si="246"/>
        <v>10550.123240000001</v>
      </c>
      <c r="T513" s="111">
        <f t="shared" si="246"/>
        <v>10553.123240000001</v>
      </c>
      <c r="U513" s="111">
        <f t="shared" si="246"/>
        <v>10556.123240000001</v>
      </c>
      <c r="V513" s="111">
        <f t="shared" si="246"/>
        <v>10559.123240000001</v>
      </c>
      <c r="W513" s="111">
        <f t="shared" si="246"/>
        <v>10562.123240000001</v>
      </c>
      <c r="X513" s="111">
        <f t="shared" si="246"/>
        <v>10565.123240000001</v>
      </c>
      <c r="Y513" s="111">
        <f t="shared" si="246"/>
        <v>10568.123240000001</v>
      </c>
      <c r="Z513" s="111">
        <f t="shared" si="246"/>
        <v>10571.123240000001</v>
      </c>
      <c r="AA513" s="111">
        <f t="shared" si="246"/>
        <v>10574.123240000001</v>
      </c>
      <c r="AB513" s="111">
        <f t="shared" si="246"/>
        <v>10577.123240000001</v>
      </c>
      <c r="AC513" s="111">
        <f t="shared" si="246"/>
        <v>10580.123240000001</v>
      </c>
      <c r="AD513" s="111">
        <f t="shared" si="246"/>
        <v>10583.123240000001</v>
      </c>
      <c r="AE513" s="111">
        <f t="shared" si="246"/>
        <v>10586.123240000001</v>
      </c>
      <c r="AF513" s="111">
        <f t="shared" si="246"/>
        <v>10589.123240000001</v>
      </c>
      <c r="AG513" s="111">
        <f t="shared" si="246"/>
        <v>46896.219999999994</v>
      </c>
      <c r="AH513" s="111" t="e">
        <f t="shared" si="246"/>
        <v>#REF!</v>
      </c>
      <c r="AI513" s="129">
        <f t="shared" si="227"/>
        <v>0.98290735152396447</v>
      </c>
    </row>
    <row r="514" spans="2:35" ht="15" x14ac:dyDescent="0.25">
      <c r="B514" s="94"/>
      <c r="C514" s="59" t="s">
        <v>418</v>
      </c>
      <c r="D514" s="59"/>
      <c r="E514" s="76"/>
      <c r="F514" s="98" t="s">
        <v>419</v>
      </c>
      <c r="G514" s="8">
        <f>G515+G525</f>
        <v>7049.8999999999987</v>
      </c>
      <c r="H514" s="8">
        <f t="shared" ref="H514:AG514" si="247">H515+H525</f>
        <v>7050.9</v>
      </c>
      <c r="I514" s="8">
        <f t="shared" si="247"/>
        <v>7051.9</v>
      </c>
      <c r="J514" s="8">
        <f t="shared" si="247"/>
        <v>7052.9</v>
      </c>
      <c r="K514" s="8">
        <f t="shared" si="247"/>
        <v>7053.9</v>
      </c>
      <c r="L514" s="8">
        <f t="shared" si="247"/>
        <v>7054.9</v>
      </c>
      <c r="M514" s="8">
        <f t="shared" si="247"/>
        <v>7055.9</v>
      </c>
      <c r="N514" s="8">
        <f t="shared" si="247"/>
        <v>7056.9</v>
      </c>
      <c r="O514" s="8">
        <f t="shared" si="247"/>
        <v>7057.9</v>
      </c>
      <c r="P514" s="8">
        <f t="shared" si="247"/>
        <v>7058.9</v>
      </c>
      <c r="Q514" s="8">
        <f t="shared" si="247"/>
        <v>7059.9</v>
      </c>
      <c r="R514" s="8">
        <f t="shared" si="247"/>
        <v>7060.9</v>
      </c>
      <c r="S514" s="8">
        <f t="shared" si="247"/>
        <v>7061.9</v>
      </c>
      <c r="T514" s="8">
        <f t="shared" si="247"/>
        <v>7062.9</v>
      </c>
      <c r="U514" s="8">
        <f t="shared" si="247"/>
        <v>7063.9</v>
      </c>
      <c r="V514" s="8">
        <f t="shared" si="247"/>
        <v>7064.9</v>
      </c>
      <c r="W514" s="8">
        <f t="shared" si="247"/>
        <v>7065.9</v>
      </c>
      <c r="X514" s="8">
        <f t="shared" si="247"/>
        <v>7066.9</v>
      </c>
      <c r="Y514" s="8">
        <f t="shared" si="247"/>
        <v>7067.9</v>
      </c>
      <c r="Z514" s="8">
        <f t="shared" si="247"/>
        <v>7068.9</v>
      </c>
      <c r="AA514" s="8">
        <f t="shared" si="247"/>
        <v>7069.9</v>
      </c>
      <c r="AB514" s="8">
        <f t="shared" si="247"/>
        <v>7070.9</v>
      </c>
      <c r="AC514" s="8">
        <f t="shared" si="247"/>
        <v>7071.9</v>
      </c>
      <c r="AD514" s="8">
        <f t="shared" si="247"/>
        <v>7072.9</v>
      </c>
      <c r="AE514" s="8">
        <f t="shared" si="247"/>
        <v>7073.9</v>
      </c>
      <c r="AF514" s="8">
        <f t="shared" si="247"/>
        <v>7074.9</v>
      </c>
      <c r="AG514" s="8">
        <f t="shared" si="247"/>
        <v>6249.7399999999989</v>
      </c>
      <c r="AH514" s="8" t="e">
        <f>AH515+AH525+#REF!</f>
        <v>#REF!</v>
      </c>
      <c r="AI514" s="128">
        <f t="shared" si="227"/>
        <v>0.88650051773784022</v>
      </c>
    </row>
    <row r="515" spans="2:35" ht="49.5" customHeight="1" x14ac:dyDescent="0.25">
      <c r="B515" s="94"/>
      <c r="C515" s="41" t="s">
        <v>488</v>
      </c>
      <c r="D515" s="59"/>
      <c r="E515" s="76"/>
      <c r="F515" s="39" t="s">
        <v>489</v>
      </c>
      <c r="G515" s="8">
        <f>G516</f>
        <v>6249.8999999999987</v>
      </c>
      <c r="H515" s="8">
        <f t="shared" ref="H515:AG517" si="248">H516</f>
        <v>6249.9</v>
      </c>
      <c r="I515" s="8">
        <f t="shared" si="248"/>
        <v>6249.9</v>
      </c>
      <c r="J515" s="8">
        <f t="shared" si="248"/>
        <v>6249.9</v>
      </c>
      <c r="K515" s="8">
        <f t="shared" si="248"/>
        <v>6249.9</v>
      </c>
      <c r="L515" s="8">
        <f t="shared" si="248"/>
        <v>6249.9</v>
      </c>
      <c r="M515" s="8">
        <f t="shared" si="248"/>
        <v>6249.9</v>
      </c>
      <c r="N515" s="8">
        <f t="shared" si="248"/>
        <v>6249.9</v>
      </c>
      <c r="O515" s="8">
        <f t="shared" si="248"/>
        <v>6249.9</v>
      </c>
      <c r="P515" s="8">
        <f t="shared" si="248"/>
        <v>6249.9</v>
      </c>
      <c r="Q515" s="8">
        <f t="shared" si="248"/>
        <v>6249.9</v>
      </c>
      <c r="R515" s="8">
        <f t="shared" si="248"/>
        <v>6249.9</v>
      </c>
      <c r="S515" s="8">
        <f t="shared" si="248"/>
        <v>6249.9</v>
      </c>
      <c r="T515" s="8">
        <f t="shared" si="248"/>
        <v>6249.9</v>
      </c>
      <c r="U515" s="8">
        <f t="shared" si="248"/>
        <v>6249.9</v>
      </c>
      <c r="V515" s="8">
        <f t="shared" si="248"/>
        <v>6249.9</v>
      </c>
      <c r="W515" s="8">
        <f t="shared" si="248"/>
        <v>6249.9</v>
      </c>
      <c r="X515" s="8">
        <f t="shared" si="248"/>
        <v>6249.9</v>
      </c>
      <c r="Y515" s="8">
        <f t="shared" si="248"/>
        <v>6249.9</v>
      </c>
      <c r="Z515" s="8">
        <f t="shared" si="248"/>
        <v>6249.9</v>
      </c>
      <c r="AA515" s="8">
        <f t="shared" si="248"/>
        <v>6249.9</v>
      </c>
      <c r="AB515" s="8">
        <f t="shared" si="248"/>
        <v>6249.9</v>
      </c>
      <c r="AC515" s="8">
        <f t="shared" si="248"/>
        <v>6249.9</v>
      </c>
      <c r="AD515" s="8">
        <f t="shared" si="248"/>
        <v>6249.9</v>
      </c>
      <c r="AE515" s="8">
        <f t="shared" si="248"/>
        <v>6249.9</v>
      </c>
      <c r="AF515" s="8">
        <f t="shared" si="248"/>
        <v>6249.9</v>
      </c>
      <c r="AG515" s="8">
        <f t="shared" si="248"/>
        <v>6249.7399999999989</v>
      </c>
      <c r="AH515" s="8">
        <f>AH516</f>
        <v>6249.9</v>
      </c>
      <c r="AI515" s="128">
        <f t="shared" si="227"/>
        <v>0.99997439959039347</v>
      </c>
    </row>
    <row r="516" spans="2:35" ht="61.5" customHeight="1" x14ac:dyDescent="0.25">
      <c r="B516" s="94"/>
      <c r="C516" s="41"/>
      <c r="D516" s="27" t="s">
        <v>254</v>
      </c>
      <c r="E516" s="28"/>
      <c r="F516" s="28" t="s">
        <v>491</v>
      </c>
      <c r="G516" s="8">
        <f>G517</f>
        <v>6249.8999999999987</v>
      </c>
      <c r="H516" s="8">
        <f t="shared" si="248"/>
        <v>6249.9</v>
      </c>
      <c r="I516" s="8">
        <f t="shared" si="248"/>
        <v>6249.9</v>
      </c>
      <c r="J516" s="8">
        <f t="shared" si="248"/>
        <v>6249.9</v>
      </c>
      <c r="K516" s="8">
        <f t="shared" si="248"/>
        <v>6249.9</v>
      </c>
      <c r="L516" s="8">
        <f t="shared" si="248"/>
        <v>6249.9</v>
      </c>
      <c r="M516" s="8">
        <f t="shared" si="248"/>
        <v>6249.9</v>
      </c>
      <c r="N516" s="8">
        <f t="shared" si="248"/>
        <v>6249.9</v>
      </c>
      <c r="O516" s="8">
        <f t="shared" si="248"/>
        <v>6249.9</v>
      </c>
      <c r="P516" s="8">
        <f t="shared" si="248"/>
        <v>6249.9</v>
      </c>
      <c r="Q516" s="8">
        <f t="shared" si="248"/>
        <v>6249.9</v>
      </c>
      <c r="R516" s="8">
        <f t="shared" si="248"/>
        <v>6249.9</v>
      </c>
      <c r="S516" s="8">
        <f t="shared" si="248"/>
        <v>6249.9</v>
      </c>
      <c r="T516" s="8">
        <f t="shared" si="248"/>
        <v>6249.9</v>
      </c>
      <c r="U516" s="8">
        <f t="shared" si="248"/>
        <v>6249.9</v>
      </c>
      <c r="V516" s="8">
        <f t="shared" si="248"/>
        <v>6249.9</v>
      </c>
      <c r="W516" s="8">
        <f t="shared" si="248"/>
        <v>6249.9</v>
      </c>
      <c r="X516" s="8">
        <f t="shared" si="248"/>
        <v>6249.9</v>
      </c>
      <c r="Y516" s="8">
        <f t="shared" si="248"/>
        <v>6249.9</v>
      </c>
      <c r="Z516" s="8">
        <f t="shared" si="248"/>
        <v>6249.9</v>
      </c>
      <c r="AA516" s="8">
        <f t="shared" si="248"/>
        <v>6249.9</v>
      </c>
      <c r="AB516" s="8">
        <f t="shared" si="248"/>
        <v>6249.9</v>
      </c>
      <c r="AC516" s="8">
        <f t="shared" si="248"/>
        <v>6249.9</v>
      </c>
      <c r="AD516" s="8">
        <f t="shared" si="248"/>
        <v>6249.9</v>
      </c>
      <c r="AE516" s="8">
        <f t="shared" si="248"/>
        <v>6249.9</v>
      </c>
      <c r="AF516" s="8">
        <f t="shared" si="248"/>
        <v>6249.9</v>
      </c>
      <c r="AG516" s="8">
        <f t="shared" si="248"/>
        <v>6249.7399999999989</v>
      </c>
      <c r="AH516" s="8">
        <f>AH517</f>
        <v>6249.9</v>
      </c>
      <c r="AI516" s="128">
        <f t="shared" si="227"/>
        <v>0.99997439959039347</v>
      </c>
    </row>
    <row r="517" spans="2:35" ht="32.25" customHeight="1" x14ac:dyDescent="0.25">
      <c r="B517" s="94"/>
      <c r="C517" s="41"/>
      <c r="D517" s="27" t="s">
        <v>268</v>
      </c>
      <c r="E517" s="39"/>
      <c r="F517" s="39" t="s">
        <v>269</v>
      </c>
      <c r="G517" s="8">
        <f>G518</f>
        <v>6249.8999999999987</v>
      </c>
      <c r="H517" s="8">
        <f t="shared" si="248"/>
        <v>6249.9</v>
      </c>
      <c r="I517" s="8">
        <f t="shared" si="248"/>
        <v>6249.9</v>
      </c>
      <c r="J517" s="8">
        <f t="shared" si="248"/>
        <v>6249.9</v>
      </c>
      <c r="K517" s="8">
        <f t="shared" si="248"/>
        <v>6249.9</v>
      </c>
      <c r="L517" s="8">
        <f t="shared" si="248"/>
        <v>6249.9</v>
      </c>
      <c r="M517" s="8">
        <f t="shared" si="248"/>
        <v>6249.9</v>
      </c>
      <c r="N517" s="8">
        <f t="shared" si="248"/>
        <v>6249.9</v>
      </c>
      <c r="O517" s="8">
        <f t="shared" si="248"/>
        <v>6249.9</v>
      </c>
      <c r="P517" s="8">
        <f t="shared" si="248"/>
        <v>6249.9</v>
      </c>
      <c r="Q517" s="8">
        <f t="shared" si="248"/>
        <v>6249.9</v>
      </c>
      <c r="R517" s="8">
        <f t="shared" si="248"/>
        <v>6249.9</v>
      </c>
      <c r="S517" s="8">
        <f t="shared" si="248"/>
        <v>6249.9</v>
      </c>
      <c r="T517" s="8">
        <f t="shared" si="248"/>
        <v>6249.9</v>
      </c>
      <c r="U517" s="8">
        <f t="shared" si="248"/>
        <v>6249.9</v>
      </c>
      <c r="V517" s="8">
        <f t="shared" si="248"/>
        <v>6249.9</v>
      </c>
      <c r="W517" s="8">
        <f t="shared" si="248"/>
        <v>6249.9</v>
      </c>
      <c r="X517" s="8">
        <f t="shared" si="248"/>
        <v>6249.9</v>
      </c>
      <c r="Y517" s="8">
        <f t="shared" si="248"/>
        <v>6249.9</v>
      </c>
      <c r="Z517" s="8">
        <f t="shared" si="248"/>
        <v>6249.9</v>
      </c>
      <c r="AA517" s="8">
        <f t="shared" si="248"/>
        <v>6249.9</v>
      </c>
      <c r="AB517" s="8">
        <f t="shared" si="248"/>
        <v>6249.9</v>
      </c>
      <c r="AC517" s="8">
        <f t="shared" si="248"/>
        <v>6249.9</v>
      </c>
      <c r="AD517" s="8">
        <f t="shared" si="248"/>
        <v>6249.9</v>
      </c>
      <c r="AE517" s="8">
        <f t="shared" si="248"/>
        <v>6249.9</v>
      </c>
      <c r="AF517" s="8">
        <f t="shared" si="248"/>
        <v>6249.9</v>
      </c>
      <c r="AG517" s="8">
        <f t="shared" si="248"/>
        <v>6249.7399999999989</v>
      </c>
      <c r="AH517" s="8">
        <f>AH518</f>
        <v>6249.9</v>
      </c>
      <c r="AI517" s="128">
        <f t="shared" si="227"/>
        <v>0.99997439959039347</v>
      </c>
    </row>
    <row r="518" spans="2:35" ht="37.5" customHeight="1" x14ac:dyDescent="0.25">
      <c r="B518" s="94"/>
      <c r="C518" s="41"/>
      <c r="D518" s="27" t="s">
        <v>270</v>
      </c>
      <c r="E518" s="28"/>
      <c r="F518" s="28" t="s">
        <v>271</v>
      </c>
      <c r="G518" s="8">
        <f>G519+G522</f>
        <v>6249.8999999999987</v>
      </c>
      <c r="H518" s="8">
        <f t="shared" ref="H518:AG518" si="249">H519+H522</f>
        <v>6249.9</v>
      </c>
      <c r="I518" s="8">
        <f t="shared" si="249"/>
        <v>6249.9</v>
      </c>
      <c r="J518" s="8">
        <f t="shared" si="249"/>
        <v>6249.9</v>
      </c>
      <c r="K518" s="8">
        <f t="shared" si="249"/>
        <v>6249.9</v>
      </c>
      <c r="L518" s="8">
        <f t="shared" si="249"/>
        <v>6249.9</v>
      </c>
      <c r="M518" s="8">
        <f t="shared" si="249"/>
        <v>6249.9</v>
      </c>
      <c r="N518" s="8">
        <f t="shared" si="249"/>
        <v>6249.9</v>
      </c>
      <c r="O518" s="8">
        <f t="shared" si="249"/>
        <v>6249.9</v>
      </c>
      <c r="P518" s="8">
        <f t="shared" si="249"/>
        <v>6249.9</v>
      </c>
      <c r="Q518" s="8">
        <f t="shared" si="249"/>
        <v>6249.9</v>
      </c>
      <c r="R518" s="8">
        <f t="shared" si="249"/>
        <v>6249.9</v>
      </c>
      <c r="S518" s="8">
        <f t="shared" si="249"/>
        <v>6249.9</v>
      </c>
      <c r="T518" s="8">
        <f t="shared" si="249"/>
        <v>6249.9</v>
      </c>
      <c r="U518" s="8">
        <f t="shared" si="249"/>
        <v>6249.9</v>
      </c>
      <c r="V518" s="8">
        <f t="shared" si="249"/>
        <v>6249.9</v>
      </c>
      <c r="W518" s="8">
        <f t="shared" si="249"/>
        <v>6249.9</v>
      </c>
      <c r="X518" s="8">
        <f t="shared" si="249"/>
        <v>6249.9</v>
      </c>
      <c r="Y518" s="8">
        <f t="shared" si="249"/>
        <v>6249.9</v>
      </c>
      <c r="Z518" s="8">
        <f t="shared" si="249"/>
        <v>6249.9</v>
      </c>
      <c r="AA518" s="8">
        <f t="shared" si="249"/>
        <v>6249.9</v>
      </c>
      <c r="AB518" s="8">
        <f t="shared" si="249"/>
        <v>6249.9</v>
      </c>
      <c r="AC518" s="8">
        <f t="shared" si="249"/>
        <v>6249.9</v>
      </c>
      <c r="AD518" s="8">
        <f t="shared" si="249"/>
        <v>6249.9</v>
      </c>
      <c r="AE518" s="8">
        <f t="shared" si="249"/>
        <v>6249.9</v>
      </c>
      <c r="AF518" s="8">
        <f t="shared" si="249"/>
        <v>6249.9</v>
      </c>
      <c r="AG518" s="8">
        <f t="shared" si="249"/>
        <v>6249.7399999999989</v>
      </c>
      <c r="AH518" s="8">
        <f>AH519+AH522</f>
        <v>6249.9</v>
      </c>
      <c r="AI518" s="128">
        <f t="shared" si="227"/>
        <v>0.99997439959039347</v>
      </c>
    </row>
    <row r="519" spans="2:35" ht="30" customHeight="1" x14ac:dyDescent="0.25">
      <c r="B519" s="94"/>
      <c r="C519" s="41"/>
      <c r="D519" s="27" t="s">
        <v>272</v>
      </c>
      <c r="E519" s="28"/>
      <c r="F519" s="28" t="s">
        <v>273</v>
      </c>
      <c r="G519" s="8">
        <f>G520+G521</f>
        <v>6101.1999999999989</v>
      </c>
      <c r="H519" s="8">
        <f t="shared" ref="H519:AG519" si="250">H520+H521</f>
        <v>6101.2</v>
      </c>
      <c r="I519" s="8">
        <f t="shared" si="250"/>
        <v>6101.2</v>
      </c>
      <c r="J519" s="8">
        <f t="shared" si="250"/>
        <v>6101.2</v>
      </c>
      <c r="K519" s="8">
        <f t="shared" si="250"/>
        <v>6101.2</v>
      </c>
      <c r="L519" s="8">
        <f t="shared" si="250"/>
        <v>6101.2</v>
      </c>
      <c r="M519" s="8">
        <f t="shared" si="250"/>
        <v>6101.2</v>
      </c>
      <c r="N519" s="8">
        <f t="shared" si="250"/>
        <v>6101.2</v>
      </c>
      <c r="O519" s="8">
        <f t="shared" si="250"/>
        <v>6101.2</v>
      </c>
      <c r="P519" s="8">
        <f t="shared" si="250"/>
        <v>6101.2</v>
      </c>
      <c r="Q519" s="8">
        <f t="shared" si="250"/>
        <v>6101.2</v>
      </c>
      <c r="R519" s="8">
        <f t="shared" si="250"/>
        <v>6101.2</v>
      </c>
      <c r="S519" s="8">
        <f t="shared" si="250"/>
        <v>6101.2</v>
      </c>
      <c r="T519" s="8">
        <f t="shared" si="250"/>
        <v>6101.2</v>
      </c>
      <c r="U519" s="8">
        <f t="shared" si="250"/>
        <v>6101.2</v>
      </c>
      <c r="V519" s="8">
        <f t="shared" si="250"/>
        <v>6101.2</v>
      </c>
      <c r="W519" s="8">
        <f t="shared" si="250"/>
        <v>6101.2</v>
      </c>
      <c r="X519" s="8">
        <f t="shared" si="250"/>
        <v>6101.2</v>
      </c>
      <c r="Y519" s="8">
        <f t="shared" si="250"/>
        <v>6101.2</v>
      </c>
      <c r="Z519" s="8">
        <f t="shared" si="250"/>
        <v>6101.2</v>
      </c>
      <c r="AA519" s="8">
        <f t="shared" si="250"/>
        <v>6101.2</v>
      </c>
      <c r="AB519" s="8">
        <f t="shared" si="250"/>
        <v>6101.2</v>
      </c>
      <c r="AC519" s="8">
        <f t="shared" si="250"/>
        <v>6101.2</v>
      </c>
      <c r="AD519" s="8">
        <f t="shared" si="250"/>
        <v>6101.2</v>
      </c>
      <c r="AE519" s="8">
        <f t="shared" si="250"/>
        <v>6101.2</v>
      </c>
      <c r="AF519" s="8">
        <f t="shared" si="250"/>
        <v>6101.2</v>
      </c>
      <c r="AG519" s="8">
        <f t="shared" si="250"/>
        <v>6101.0399999999991</v>
      </c>
      <c r="AH519" s="8">
        <f>AH520+AH521</f>
        <v>6101.2</v>
      </c>
      <c r="AI519" s="128">
        <f t="shared" si="227"/>
        <v>0.99997377565069168</v>
      </c>
    </row>
    <row r="520" spans="2:35" ht="80.25" customHeight="1" x14ac:dyDescent="0.25">
      <c r="B520" s="94"/>
      <c r="C520" s="41"/>
      <c r="D520" s="59"/>
      <c r="E520" s="55">
        <v>100</v>
      </c>
      <c r="F520" s="42" t="s">
        <v>247</v>
      </c>
      <c r="G520" s="8">
        <f>4440.42+3.73+1323.53</f>
        <v>5767.6799999999994</v>
      </c>
      <c r="H520" s="8">
        <v>5663.2489999999998</v>
      </c>
      <c r="I520" s="8">
        <v>5663.2489999999998</v>
      </c>
      <c r="J520" s="8">
        <v>5663.2489999999998</v>
      </c>
      <c r="K520" s="8">
        <v>5663.2489999999998</v>
      </c>
      <c r="L520" s="8">
        <v>5663.2489999999998</v>
      </c>
      <c r="M520" s="8">
        <v>5663.2489999999998</v>
      </c>
      <c r="N520" s="8">
        <v>5663.2489999999998</v>
      </c>
      <c r="O520" s="8">
        <v>5663.2489999999998</v>
      </c>
      <c r="P520" s="8">
        <v>5663.2489999999998</v>
      </c>
      <c r="Q520" s="8">
        <v>5663.2489999999998</v>
      </c>
      <c r="R520" s="8">
        <v>5663.2489999999998</v>
      </c>
      <c r="S520" s="8">
        <v>5663.2489999999998</v>
      </c>
      <c r="T520" s="8">
        <v>5663.2489999999998</v>
      </c>
      <c r="U520" s="8">
        <v>5663.2489999999998</v>
      </c>
      <c r="V520" s="8">
        <v>5663.2489999999998</v>
      </c>
      <c r="W520" s="8">
        <v>5663.2489999999998</v>
      </c>
      <c r="X520" s="8">
        <v>5663.2489999999998</v>
      </c>
      <c r="Y520" s="8">
        <v>5663.2489999999998</v>
      </c>
      <c r="Z520" s="8">
        <v>5663.2489999999998</v>
      </c>
      <c r="AA520" s="8">
        <v>5663.2489999999998</v>
      </c>
      <c r="AB520" s="8">
        <v>5663.2489999999998</v>
      </c>
      <c r="AC520" s="8">
        <v>5663.2489999999998</v>
      </c>
      <c r="AD520" s="8">
        <v>5663.2489999999998</v>
      </c>
      <c r="AE520" s="8">
        <v>5663.2489999999998</v>
      </c>
      <c r="AF520" s="8">
        <v>5663.2489999999998</v>
      </c>
      <c r="AG520" s="8">
        <f>4440.42+3.73+1323.53</f>
        <v>5767.6799999999994</v>
      </c>
      <c r="AH520" s="8">
        <v>5663.2489999999998</v>
      </c>
      <c r="AI520" s="128">
        <f t="shared" si="227"/>
        <v>1</v>
      </c>
    </row>
    <row r="521" spans="2:35" ht="30" x14ac:dyDescent="0.25">
      <c r="B521" s="94"/>
      <c r="C521" s="41"/>
      <c r="D521" s="59"/>
      <c r="E521" s="55">
        <v>200</v>
      </c>
      <c r="F521" s="42" t="s">
        <v>71</v>
      </c>
      <c r="G521" s="8">
        <f>212.14+121.38</f>
        <v>333.52</v>
      </c>
      <c r="H521" s="8">
        <v>437.95100000000002</v>
      </c>
      <c r="I521" s="8">
        <v>437.95100000000002</v>
      </c>
      <c r="J521" s="8">
        <v>437.95100000000002</v>
      </c>
      <c r="K521" s="8">
        <v>437.95100000000002</v>
      </c>
      <c r="L521" s="8">
        <v>437.95100000000002</v>
      </c>
      <c r="M521" s="8">
        <v>437.95100000000002</v>
      </c>
      <c r="N521" s="8">
        <v>437.95100000000002</v>
      </c>
      <c r="O521" s="8">
        <v>437.95100000000002</v>
      </c>
      <c r="P521" s="8">
        <v>437.95100000000002</v>
      </c>
      <c r="Q521" s="8">
        <v>437.95100000000002</v>
      </c>
      <c r="R521" s="8">
        <v>437.95100000000002</v>
      </c>
      <c r="S521" s="8">
        <v>437.95100000000002</v>
      </c>
      <c r="T521" s="8">
        <v>437.95100000000002</v>
      </c>
      <c r="U521" s="8">
        <v>437.95100000000002</v>
      </c>
      <c r="V521" s="8">
        <v>437.95100000000002</v>
      </c>
      <c r="W521" s="8">
        <v>437.95100000000002</v>
      </c>
      <c r="X521" s="8">
        <v>437.95100000000002</v>
      </c>
      <c r="Y521" s="8">
        <v>437.95100000000002</v>
      </c>
      <c r="Z521" s="8">
        <v>437.95100000000002</v>
      </c>
      <c r="AA521" s="8">
        <v>437.95100000000002</v>
      </c>
      <c r="AB521" s="8">
        <v>437.95100000000002</v>
      </c>
      <c r="AC521" s="8">
        <v>437.95100000000002</v>
      </c>
      <c r="AD521" s="8">
        <v>437.95100000000002</v>
      </c>
      <c r="AE521" s="8">
        <v>437.95100000000002</v>
      </c>
      <c r="AF521" s="8">
        <v>437.95100000000002</v>
      </c>
      <c r="AG521" s="8">
        <f>211.97+121.39</f>
        <v>333.36</v>
      </c>
      <c r="AH521" s="8">
        <v>437.95100000000002</v>
      </c>
      <c r="AI521" s="128">
        <f t="shared" si="227"/>
        <v>0.99952026864955634</v>
      </c>
    </row>
    <row r="522" spans="2:35" ht="30" x14ac:dyDescent="0.25">
      <c r="B522" s="94"/>
      <c r="C522" s="41"/>
      <c r="D522" s="27" t="s">
        <v>274</v>
      </c>
      <c r="E522" s="43"/>
      <c r="F522" s="43" t="s">
        <v>275</v>
      </c>
      <c r="G522" s="8">
        <f>G523+G524</f>
        <v>148.69999999999999</v>
      </c>
      <c r="H522" s="8">
        <f t="shared" ref="H522:AG522" si="251">H523+H524</f>
        <v>148.69999999999999</v>
      </c>
      <c r="I522" s="8">
        <f t="shared" si="251"/>
        <v>148.69999999999999</v>
      </c>
      <c r="J522" s="8">
        <f t="shared" si="251"/>
        <v>148.69999999999999</v>
      </c>
      <c r="K522" s="8">
        <f t="shared" si="251"/>
        <v>148.69999999999999</v>
      </c>
      <c r="L522" s="8">
        <f t="shared" si="251"/>
        <v>148.69999999999999</v>
      </c>
      <c r="M522" s="8">
        <f t="shared" si="251"/>
        <v>148.69999999999999</v>
      </c>
      <c r="N522" s="8">
        <f t="shared" si="251"/>
        <v>148.69999999999999</v>
      </c>
      <c r="O522" s="8">
        <f t="shared" si="251"/>
        <v>148.69999999999999</v>
      </c>
      <c r="P522" s="8">
        <f t="shared" si="251"/>
        <v>148.69999999999999</v>
      </c>
      <c r="Q522" s="8">
        <f t="shared" si="251"/>
        <v>148.69999999999999</v>
      </c>
      <c r="R522" s="8">
        <f t="shared" si="251"/>
        <v>148.69999999999999</v>
      </c>
      <c r="S522" s="8">
        <f t="shared" si="251"/>
        <v>148.69999999999999</v>
      </c>
      <c r="T522" s="8">
        <f t="shared" si="251"/>
        <v>148.69999999999999</v>
      </c>
      <c r="U522" s="8">
        <f t="shared" si="251"/>
        <v>148.69999999999999</v>
      </c>
      <c r="V522" s="8">
        <f t="shared" si="251"/>
        <v>148.69999999999999</v>
      </c>
      <c r="W522" s="8">
        <f t="shared" si="251"/>
        <v>148.69999999999999</v>
      </c>
      <c r="X522" s="8">
        <f t="shared" si="251"/>
        <v>148.69999999999999</v>
      </c>
      <c r="Y522" s="8">
        <f t="shared" si="251"/>
        <v>148.69999999999999</v>
      </c>
      <c r="Z522" s="8">
        <f t="shared" si="251"/>
        <v>148.69999999999999</v>
      </c>
      <c r="AA522" s="8">
        <f t="shared" si="251"/>
        <v>148.69999999999999</v>
      </c>
      <c r="AB522" s="8">
        <f t="shared" si="251"/>
        <v>148.69999999999999</v>
      </c>
      <c r="AC522" s="8">
        <f t="shared" si="251"/>
        <v>148.69999999999999</v>
      </c>
      <c r="AD522" s="8">
        <f t="shared" si="251"/>
        <v>148.69999999999999</v>
      </c>
      <c r="AE522" s="8">
        <f t="shared" si="251"/>
        <v>148.69999999999999</v>
      </c>
      <c r="AF522" s="8">
        <f t="shared" si="251"/>
        <v>148.69999999999999</v>
      </c>
      <c r="AG522" s="8">
        <f t="shared" si="251"/>
        <v>148.69999999999999</v>
      </c>
      <c r="AH522" s="8">
        <f>AH523+AH524</f>
        <v>148.69999999999999</v>
      </c>
      <c r="AI522" s="128">
        <f t="shared" si="227"/>
        <v>1</v>
      </c>
    </row>
    <row r="523" spans="2:35" ht="75" x14ac:dyDescent="0.25">
      <c r="B523" s="94"/>
      <c r="C523" s="41"/>
      <c r="D523" s="55"/>
      <c r="E523" s="44" t="s">
        <v>246</v>
      </c>
      <c r="F523" s="42" t="s">
        <v>247</v>
      </c>
      <c r="G523" s="8">
        <f>92+27</f>
        <v>119</v>
      </c>
      <c r="H523" s="8">
        <v>119</v>
      </c>
      <c r="I523" s="8">
        <v>119</v>
      </c>
      <c r="J523" s="8">
        <v>119</v>
      </c>
      <c r="K523" s="8">
        <v>119</v>
      </c>
      <c r="L523" s="8">
        <v>119</v>
      </c>
      <c r="M523" s="8">
        <v>119</v>
      </c>
      <c r="N523" s="8">
        <v>119</v>
      </c>
      <c r="O523" s="8">
        <v>119</v>
      </c>
      <c r="P523" s="8">
        <v>119</v>
      </c>
      <c r="Q523" s="8">
        <v>119</v>
      </c>
      <c r="R523" s="8">
        <v>119</v>
      </c>
      <c r="S523" s="8">
        <v>119</v>
      </c>
      <c r="T523" s="8">
        <v>119</v>
      </c>
      <c r="U523" s="8">
        <v>119</v>
      </c>
      <c r="V523" s="8">
        <v>119</v>
      </c>
      <c r="W523" s="8">
        <v>119</v>
      </c>
      <c r="X523" s="8">
        <v>119</v>
      </c>
      <c r="Y523" s="8">
        <v>119</v>
      </c>
      <c r="Z523" s="8">
        <v>119</v>
      </c>
      <c r="AA523" s="8">
        <v>119</v>
      </c>
      <c r="AB523" s="8">
        <v>119</v>
      </c>
      <c r="AC523" s="8">
        <v>119</v>
      </c>
      <c r="AD523" s="8">
        <v>119</v>
      </c>
      <c r="AE523" s="8">
        <v>119</v>
      </c>
      <c r="AF523" s="8">
        <v>119</v>
      </c>
      <c r="AG523" s="8">
        <f>119</f>
        <v>119</v>
      </c>
      <c r="AH523" s="8">
        <v>119</v>
      </c>
      <c r="AI523" s="128">
        <f t="shared" si="227"/>
        <v>1</v>
      </c>
    </row>
    <row r="524" spans="2:35" ht="39.75" customHeight="1" x14ac:dyDescent="0.25">
      <c r="B524" s="94"/>
      <c r="C524" s="41"/>
      <c r="D524" s="55"/>
      <c r="E524" s="44" t="s">
        <v>70</v>
      </c>
      <c r="F524" s="42" t="s">
        <v>71</v>
      </c>
      <c r="G524" s="8">
        <f>16.2+13.5</f>
        <v>29.7</v>
      </c>
      <c r="H524" s="8">
        <v>29.7</v>
      </c>
      <c r="I524" s="8">
        <v>29.7</v>
      </c>
      <c r="J524" s="8">
        <v>29.7</v>
      </c>
      <c r="K524" s="8">
        <v>29.7</v>
      </c>
      <c r="L524" s="8">
        <v>29.7</v>
      </c>
      <c r="M524" s="8">
        <v>29.7</v>
      </c>
      <c r="N524" s="8">
        <v>29.7</v>
      </c>
      <c r="O524" s="8">
        <v>29.7</v>
      </c>
      <c r="P524" s="8">
        <v>29.7</v>
      </c>
      <c r="Q524" s="8">
        <v>29.7</v>
      </c>
      <c r="R524" s="8">
        <v>29.7</v>
      </c>
      <c r="S524" s="8">
        <v>29.7</v>
      </c>
      <c r="T524" s="8">
        <v>29.7</v>
      </c>
      <c r="U524" s="8">
        <v>29.7</v>
      </c>
      <c r="V524" s="8">
        <v>29.7</v>
      </c>
      <c r="W524" s="8">
        <v>29.7</v>
      </c>
      <c r="X524" s="8">
        <v>29.7</v>
      </c>
      <c r="Y524" s="8">
        <v>29.7</v>
      </c>
      <c r="Z524" s="8">
        <v>29.7</v>
      </c>
      <c r="AA524" s="8">
        <v>29.7</v>
      </c>
      <c r="AB524" s="8">
        <v>29.7</v>
      </c>
      <c r="AC524" s="8">
        <v>29.7</v>
      </c>
      <c r="AD524" s="8">
        <v>29.7</v>
      </c>
      <c r="AE524" s="8">
        <v>29.7</v>
      </c>
      <c r="AF524" s="8">
        <v>29.7</v>
      </c>
      <c r="AG524" s="8">
        <v>29.7</v>
      </c>
      <c r="AH524" s="8">
        <v>29.7</v>
      </c>
      <c r="AI524" s="128">
        <f t="shared" ref="AI524:AI558" si="252">AG524/G524</f>
        <v>1</v>
      </c>
    </row>
    <row r="525" spans="2:35" ht="15" x14ac:dyDescent="0.25">
      <c r="B525" s="94"/>
      <c r="C525" s="55" t="s">
        <v>492</v>
      </c>
      <c r="D525" s="55"/>
      <c r="E525" s="55"/>
      <c r="F525" s="43" t="s">
        <v>493</v>
      </c>
      <c r="G525" s="32">
        <f>G526</f>
        <v>800</v>
      </c>
      <c r="H525" s="32">
        <f t="shared" ref="H525:AG529" si="253">H526</f>
        <v>801</v>
      </c>
      <c r="I525" s="32">
        <f t="shared" si="253"/>
        <v>802</v>
      </c>
      <c r="J525" s="32">
        <f t="shared" si="253"/>
        <v>803</v>
      </c>
      <c r="K525" s="32">
        <f t="shared" si="253"/>
        <v>804</v>
      </c>
      <c r="L525" s="32">
        <f t="shared" si="253"/>
        <v>805</v>
      </c>
      <c r="M525" s="32">
        <f t="shared" si="253"/>
        <v>806</v>
      </c>
      <c r="N525" s="32">
        <f t="shared" si="253"/>
        <v>807</v>
      </c>
      <c r="O525" s="32">
        <f t="shared" si="253"/>
        <v>808</v>
      </c>
      <c r="P525" s="32">
        <f t="shared" si="253"/>
        <v>809</v>
      </c>
      <c r="Q525" s="32">
        <f t="shared" si="253"/>
        <v>810</v>
      </c>
      <c r="R525" s="32">
        <f t="shared" si="253"/>
        <v>811</v>
      </c>
      <c r="S525" s="32">
        <f t="shared" si="253"/>
        <v>812</v>
      </c>
      <c r="T525" s="32">
        <f t="shared" si="253"/>
        <v>813</v>
      </c>
      <c r="U525" s="32">
        <f t="shared" si="253"/>
        <v>814</v>
      </c>
      <c r="V525" s="32">
        <f t="shared" si="253"/>
        <v>815</v>
      </c>
      <c r="W525" s="32">
        <f t="shared" si="253"/>
        <v>816</v>
      </c>
      <c r="X525" s="32">
        <f t="shared" si="253"/>
        <v>817</v>
      </c>
      <c r="Y525" s="32">
        <f t="shared" si="253"/>
        <v>818</v>
      </c>
      <c r="Z525" s="32">
        <f t="shared" si="253"/>
        <v>819</v>
      </c>
      <c r="AA525" s="32">
        <f t="shared" si="253"/>
        <v>820</v>
      </c>
      <c r="AB525" s="32">
        <f t="shared" si="253"/>
        <v>821</v>
      </c>
      <c r="AC525" s="32">
        <f t="shared" si="253"/>
        <v>822</v>
      </c>
      <c r="AD525" s="32">
        <f t="shared" si="253"/>
        <v>823</v>
      </c>
      <c r="AE525" s="32">
        <f t="shared" si="253"/>
        <v>824</v>
      </c>
      <c r="AF525" s="32">
        <f t="shared" si="253"/>
        <v>825</v>
      </c>
      <c r="AG525" s="32">
        <f t="shared" si="253"/>
        <v>0</v>
      </c>
      <c r="AH525" s="32">
        <f>AH526</f>
        <v>827</v>
      </c>
      <c r="AI525" s="128">
        <f t="shared" si="252"/>
        <v>0</v>
      </c>
    </row>
    <row r="526" spans="2:35" ht="60" x14ac:dyDescent="0.25">
      <c r="B526" s="94"/>
      <c r="C526" s="55"/>
      <c r="D526" s="27" t="s">
        <v>254</v>
      </c>
      <c r="E526" s="28"/>
      <c r="F526" s="28" t="s">
        <v>491</v>
      </c>
      <c r="G526" s="32">
        <f>G527</f>
        <v>800</v>
      </c>
      <c r="H526" s="32">
        <f t="shared" si="253"/>
        <v>801</v>
      </c>
      <c r="I526" s="32">
        <f t="shared" si="253"/>
        <v>802</v>
      </c>
      <c r="J526" s="32">
        <f t="shared" si="253"/>
        <v>803</v>
      </c>
      <c r="K526" s="32">
        <f t="shared" si="253"/>
        <v>804</v>
      </c>
      <c r="L526" s="32">
        <f t="shared" si="253"/>
        <v>805</v>
      </c>
      <c r="M526" s="32">
        <f t="shared" si="253"/>
        <v>806</v>
      </c>
      <c r="N526" s="32">
        <f t="shared" si="253"/>
        <v>807</v>
      </c>
      <c r="O526" s="32">
        <f t="shared" si="253"/>
        <v>808</v>
      </c>
      <c r="P526" s="32">
        <f t="shared" si="253"/>
        <v>809</v>
      </c>
      <c r="Q526" s="32">
        <f t="shared" si="253"/>
        <v>810</v>
      </c>
      <c r="R526" s="32">
        <f t="shared" si="253"/>
        <v>811</v>
      </c>
      <c r="S526" s="32">
        <f t="shared" si="253"/>
        <v>812</v>
      </c>
      <c r="T526" s="32">
        <f t="shared" si="253"/>
        <v>813</v>
      </c>
      <c r="U526" s="32">
        <f t="shared" si="253"/>
        <v>814</v>
      </c>
      <c r="V526" s="32">
        <f t="shared" si="253"/>
        <v>815</v>
      </c>
      <c r="W526" s="32">
        <f t="shared" si="253"/>
        <v>816</v>
      </c>
      <c r="X526" s="32">
        <f t="shared" si="253"/>
        <v>817</v>
      </c>
      <c r="Y526" s="32">
        <f t="shared" si="253"/>
        <v>818</v>
      </c>
      <c r="Z526" s="32">
        <f t="shared" si="253"/>
        <v>819</v>
      </c>
      <c r="AA526" s="32">
        <f t="shared" si="253"/>
        <v>820</v>
      </c>
      <c r="AB526" s="32">
        <f t="shared" si="253"/>
        <v>821</v>
      </c>
      <c r="AC526" s="32">
        <f t="shared" si="253"/>
        <v>822</v>
      </c>
      <c r="AD526" s="32">
        <f t="shared" si="253"/>
        <v>823</v>
      </c>
      <c r="AE526" s="32">
        <f t="shared" si="253"/>
        <v>824</v>
      </c>
      <c r="AF526" s="32">
        <f t="shared" si="253"/>
        <v>825</v>
      </c>
      <c r="AG526" s="32">
        <f t="shared" si="253"/>
        <v>0</v>
      </c>
      <c r="AH526" s="32">
        <f>AH527</f>
        <v>827</v>
      </c>
      <c r="AI526" s="128">
        <f t="shared" si="252"/>
        <v>0</v>
      </c>
    </row>
    <row r="527" spans="2:35" ht="36.75" customHeight="1" x14ac:dyDescent="0.25">
      <c r="B527" s="94"/>
      <c r="C527" s="55"/>
      <c r="D527" s="27" t="s">
        <v>256</v>
      </c>
      <c r="E527" s="39"/>
      <c r="F527" s="39" t="s">
        <v>257</v>
      </c>
      <c r="G527" s="32">
        <f>G528</f>
        <v>800</v>
      </c>
      <c r="H527" s="32">
        <f t="shared" si="253"/>
        <v>801</v>
      </c>
      <c r="I527" s="32">
        <f t="shared" si="253"/>
        <v>802</v>
      </c>
      <c r="J527" s="32">
        <f t="shared" si="253"/>
        <v>803</v>
      </c>
      <c r="K527" s="32">
        <f t="shared" si="253"/>
        <v>804</v>
      </c>
      <c r="L527" s="32">
        <f t="shared" si="253"/>
        <v>805</v>
      </c>
      <c r="M527" s="32">
        <f t="shared" si="253"/>
        <v>806</v>
      </c>
      <c r="N527" s="32">
        <f t="shared" si="253"/>
        <v>807</v>
      </c>
      <c r="O527" s="32">
        <f t="shared" si="253"/>
        <v>808</v>
      </c>
      <c r="P527" s="32">
        <f t="shared" si="253"/>
        <v>809</v>
      </c>
      <c r="Q527" s="32">
        <f t="shared" si="253"/>
        <v>810</v>
      </c>
      <c r="R527" s="32">
        <f t="shared" si="253"/>
        <v>811</v>
      </c>
      <c r="S527" s="32">
        <f t="shared" si="253"/>
        <v>812</v>
      </c>
      <c r="T527" s="32">
        <f t="shared" si="253"/>
        <v>813</v>
      </c>
      <c r="U527" s="32">
        <f t="shared" si="253"/>
        <v>814</v>
      </c>
      <c r="V527" s="32">
        <f t="shared" si="253"/>
        <v>815</v>
      </c>
      <c r="W527" s="32">
        <f t="shared" si="253"/>
        <v>816</v>
      </c>
      <c r="X527" s="32">
        <f t="shared" si="253"/>
        <v>817</v>
      </c>
      <c r="Y527" s="32">
        <f t="shared" si="253"/>
        <v>818</v>
      </c>
      <c r="Z527" s="32">
        <f t="shared" si="253"/>
        <v>819</v>
      </c>
      <c r="AA527" s="32">
        <f t="shared" si="253"/>
        <v>820</v>
      </c>
      <c r="AB527" s="32">
        <f t="shared" si="253"/>
        <v>821</v>
      </c>
      <c r="AC527" s="32">
        <f t="shared" si="253"/>
        <v>822</v>
      </c>
      <c r="AD527" s="32">
        <f t="shared" si="253"/>
        <v>823</v>
      </c>
      <c r="AE527" s="32">
        <f t="shared" si="253"/>
        <v>824</v>
      </c>
      <c r="AF527" s="32">
        <f t="shared" si="253"/>
        <v>825</v>
      </c>
      <c r="AG527" s="32">
        <f t="shared" si="253"/>
        <v>0</v>
      </c>
      <c r="AH527" s="32">
        <f>AH528</f>
        <v>827</v>
      </c>
      <c r="AI527" s="128">
        <f t="shared" si="252"/>
        <v>0</v>
      </c>
    </row>
    <row r="528" spans="2:35" ht="66.75" customHeight="1" x14ac:dyDescent="0.25">
      <c r="B528" s="94"/>
      <c r="C528" s="55"/>
      <c r="D528" s="27" t="s">
        <v>258</v>
      </c>
      <c r="E528" s="46"/>
      <c r="F528" s="46" t="s">
        <v>259</v>
      </c>
      <c r="G528" s="32">
        <f>G529</f>
        <v>800</v>
      </c>
      <c r="H528" s="32">
        <f t="shared" si="253"/>
        <v>801</v>
      </c>
      <c r="I528" s="32">
        <f t="shared" si="253"/>
        <v>802</v>
      </c>
      <c r="J528" s="32">
        <f t="shared" si="253"/>
        <v>803</v>
      </c>
      <c r="K528" s="32">
        <f t="shared" si="253"/>
        <v>804</v>
      </c>
      <c r="L528" s="32">
        <f t="shared" si="253"/>
        <v>805</v>
      </c>
      <c r="M528" s="32">
        <f t="shared" si="253"/>
        <v>806</v>
      </c>
      <c r="N528" s="32">
        <f t="shared" si="253"/>
        <v>807</v>
      </c>
      <c r="O528" s="32">
        <f t="shared" si="253"/>
        <v>808</v>
      </c>
      <c r="P528" s="32">
        <f t="shared" si="253"/>
        <v>809</v>
      </c>
      <c r="Q528" s="32">
        <f t="shared" si="253"/>
        <v>810</v>
      </c>
      <c r="R528" s="32">
        <f t="shared" si="253"/>
        <v>811</v>
      </c>
      <c r="S528" s="32">
        <f t="shared" si="253"/>
        <v>812</v>
      </c>
      <c r="T528" s="32">
        <f t="shared" si="253"/>
        <v>813</v>
      </c>
      <c r="U528" s="32">
        <f t="shared" si="253"/>
        <v>814</v>
      </c>
      <c r="V528" s="32">
        <f t="shared" si="253"/>
        <v>815</v>
      </c>
      <c r="W528" s="32">
        <f t="shared" si="253"/>
        <v>816</v>
      </c>
      <c r="X528" s="32">
        <f t="shared" si="253"/>
        <v>817</v>
      </c>
      <c r="Y528" s="32">
        <f t="shared" si="253"/>
        <v>818</v>
      </c>
      <c r="Z528" s="32">
        <f t="shared" si="253"/>
        <v>819</v>
      </c>
      <c r="AA528" s="32">
        <f t="shared" si="253"/>
        <v>820</v>
      </c>
      <c r="AB528" s="32">
        <f t="shared" si="253"/>
        <v>821</v>
      </c>
      <c r="AC528" s="32">
        <f t="shared" si="253"/>
        <v>822</v>
      </c>
      <c r="AD528" s="32">
        <f t="shared" si="253"/>
        <v>823</v>
      </c>
      <c r="AE528" s="32">
        <f t="shared" si="253"/>
        <v>824</v>
      </c>
      <c r="AF528" s="32">
        <f t="shared" si="253"/>
        <v>825</v>
      </c>
      <c r="AG528" s="32">
        <f t="shared" si="253"/>
        <v>0</v>
      </c>
      <c r="AH528" s="32">
        <f>AH529</f>
        <v>827</v>
      </c>
      <c r="AI528" s="128">
        <f t="shared" si="252"/>
        <v>0</v>
      </c>
    </row>
    <row r="529" spans="2:35" ht="30" x14ac:dyDescent="0.25">
      <c r="B529" s="94"/>
      <c r="C529" s="55"/>
      <c r="D529" s="27" t="s">
        <v>260</v>
      </c>
      <c r="E529" s="78"/>
      <c r="F529" s="78" t="s">
        <v>261</v>
      </c>
      <c r="G529" s="32">
        <f>G530</f>
        <v>800</v>
      </c>
      <c r="H529" s="32">
        <f t="shared" si="253"/>
        <v>801</v>
      </c>
      <c r="I529" s="32">
        <f t="shared" si="253"/>
        <v>802</v>
      </c>
      <c r="J529" s="32">
        <f t="shared" si="253"/>
        <v>803</v>
      </c>
      <c r="K529" s="32">
        <f t="shared" si="253"/>
        <v>804</v>
      </c>
      <c r="L529" s="32">
        <f t="shared" si="253"/>
        <v>805</v>
      </c>
      <c r="M529" s="32">
        <f t="shared" si="253"/>
        <v>806</v>
      </c>
      <c r="N529" s="32">
        <f t="shared" si="253"/>
        <v>807</v>
      </c>
      <c r="O529" s="32">
        <f t="shared" si="253"/>
        <v>808</v>
      </c>
      <c r="P529" s="32">
        <f t="shared" si="253"/>
        <v>809</v>
      </c>
      <c r="Q529" s="32">
        <f t="shared" si="253"/>
        <v>810</v>
      </c>
      <c r="R529" s="32">
        <f t="shared" si="253"/>
        <v>811</v>
      </c>
      <c r="S529" s="32">
        <f t="shared" si="253"/>
        <v>812</v>
      </c>
      <c r="T529" s="32">
        <f t="shared" si="253"/>
        <v>813</v>
      </c>
      <c r="U529" s="32">
        <f t="shared" si="253"/>
        <v>814</v>
      </c>
      <c r="V529" s="32">
        <f t="shared" si="253"/>
        <v>815</v>
      </c>
      <c r="W529" s="32">
        <f t="shared" si="253"/>
        <v>816</v>
      </c>
      <c r="X529" s="32">
        <f t="shared" si="253"/>
        <v>817</v>
      </c>
      <c r="Y529" s="32">
        <f t="shared" si="253"/>
        <v>818</v>
      </c>
      <c r="Z529" s="32">
        <f t="shared" si="253"/>
        <v>819</v>
      </c>
      <c r="AA529" s="32">
        <f t="shared" si="253"/>
        <v>820</v>
      </c>
      <c r="AB529" s="32">
        <f t="shared" si="253"/>
        <v>821</v>
      </c>
      <c r="AC529" s="32">
        <f t="shared" si="253"/>
        <v>822</v>
      </c>
      <c r="AD529" s="32">
        <f t="shared" si="253"/>
        <v>823</v>
      </c>
      <c r="AE529" s="32">
        <f t="shared" si="253"/>
        <v>824</v>
      </c>
      <c r="AF529" s="32">
        <f t="shared" si="253"/>
        <v>825</v>
      </c>
      <c r="AG529" s="32">
        <f t="shared" si="253"/>
        <v>0</v>
      </c>
      <c r="AH529" s="32">
        <f>AH530</f>
        <v>827</v>
      </c>
      <c r="AI529" s="128">
        <f t="shared" si="252"/>
        <v>0</v>
      </c>
    </row>
    <row r="530" spans="2:35" ht="15" x14ac:dyDescent="0.25">
      <c r="B530" s="94"/>
      <c r="C530" s="55"/>
      <c r="D530" s="85"/>
      <c r="E530" s="55">
        <v>800</v>
      </c>
      <c r="F530" s="43" t="s">
        <v>129</v>
      </c>
      <c r="G530" s="32">
        <v>800</v>
      </c>
      <c r="H530" s="32">
        <v>801</v>
      </c>
      <c r="I530" s="32">
        <v>802</v>
      </c>
      <c r="J530" s="32">
        <v>803</v>
      </c>
      <c r="K530" s="32">
        <v>804</v>
      </c>
      <c r="L530" s="32">
        <v>805</v>
      </c>
      <c r="M530" s="32">
        <v>806</v>
      </c>
      <c r="N530" s="32">
        <v>807</v>
      </c>
      <c r="O530" s="32">
        <v>808</v>
      </c>
      <c r="P530" s="32">
        <v>809</v>
      </c>
      <c r="Q530" s="32">
        <v>810</v>
      </c>
      <c r="R530" s="32">
        <v>811</v>
      </c>
      <c r="S530" s="32">
        <v>812</v>
      </c>
      <c r="T530" s="32">
        <v>813</v>
      </c>
      <c r="U530" s="32">
        <v>814</v>
      </c>
      <c r="V530" s="32">
        <v>815</v>
      </c>
      <c r="W530" s="32">
        <v>816</v>
      </c>
      <c r="X530" s="32">
        <v>817</v>
      </c>
      <c r="Y530" s="32">
        <v>818</v>
      </c>
      <c r="Z530" s="32">
        <v>819</v>
      </c>
      <c r="AA530" s="32">
        <v>820</v>
      </c>
      <c r="AB530" s="32">
        <v>821</v>
      </c>
      <c r="AC530" s="32">
        <v>822</v>
      </c>
      <c r="AD530" s="32">
        <v>823</v>
      </c>
      <c r="AE530" s="32">
        <v>824</v>
      </c>
      <c r="AF530" s="32">
        <v>825</v>
      </c>
      <c r="AG530" s="32">
        <v>0</v>
      </c>
      <c r="AH530" s="32">
        <v>827</v>
      </c>
      <c r="AI530" s="128">
        <f t="shared" si="252"/>
        <v>0</v>
      </c>
    </row>
    <row r="531" spans="2:35" ht="15" x14ac:dyDescent="0.25">
      <c r="B531" s="94"/>
      <c r="C531" s="59" t="s">
        <v>465</v>
      </c>
      <c r="D531" s="76"/>
      <c r="E531" s="76"/>
      <c r="F531" s="106" t="s">
        <v>466</v>
      </c>
      <c r="G531" s="32">
        <f t="shared" ref="G531:V538" si="254">G532</f>
        <v>3464.2200000000003</v>
      </c>
      <c r="H531" s="32">
        <f t="shared" si="254"/>
        <v>3466.2232400000003</v>
      </c>
      <c r="I531" s="32">
        <f t="shared" si="254"/>
        <v>3468.2232400000003</v>
      </c>
      <c r="J531" s="32">
        <f t="shared" si="254"/>
        <v>3470.2232400000003</v>
      </c>
      <c r="K531" s="32">
        <f t="shared" si="254"/>
        <v>3472.2232400000003</v>
      </c>
      <c r="L531" s="32">
        <f t="shared" si="254"/>
        <v>3474.2232400000003</v>
      </c>
      <c r="M531" s="32">
        <f t="shared" si="254"/>
        <v>3476.2232400000003</v>
      </c>
      <c r="N531" s="32">
        <f t="shared" si="254"/>
        <v>3478.2232400000003</v>
      </c>
      <c r="O531" s="32">
        <f t="shared" si="254"/>
        <v>3480.2232400000003</v>
      </c>
      <c r="P531" s="32">
        <f t="shared" si="254"/>
        <v>3482.2232400000003</v>
      </c>
      <c r="Q531" s="32">
        <f t="shared" si="254"/>
        <v>3484.2232400000003</v>
      </c>
      <c r="R531" s="32">
        <f t="shared" si="254"/>
        <v>3486.2232400000003</v>
      </c>
      <c r="S531" s="32">
        <f t="shared" si="254"/>
        <v>3488.2232400000003</v>
      </c>
      <c r="T531" s="32">
        <f t="shared" si="254"/>
        <v>3490.2232400000003</v>
      </c>
      <c r="U531" s="32">
        <f t="shared" si="254"/>
        <v>3492.2232400000003</v>
      </c>
      <c r="V531" s="32">
        <f t="shared" si="254"/>
        <v>3494.2232400000003</v>
      </c>
      <c r="W531" s="32">
        <f t="shared" ref="H531:AG538" si="255">W532</f>
        <v>3496.2232400000003</v>
      </c>
      <c r="X531" s="32">
        <f t="shared" si="255"/>
        <v>3498.2232400000003</v>
      </c>
      <c r="Y531" s="32">
        <f t="shared" si="255"/>
        <v>3500.2232400000003</v>
      </c>
      <c r="Z531" s="32">
        <f t="shared" si="255"/>
        <v>3502.2232400000003</v>
      </c>
      <c r="AA531" s="32">
        <f t="shared" si="255"/>
        <v>3504.2232400000003</v>
      </c>
      <c r="AB531" s="32">
        <f t="shared" si="255"/>
        <v>3506.2232400000003</v>
      </c>
      <c r="AC531" s="32">
        <f t="shared" si="255"/>
        <v>3508.2232400000003</v>
      </c>
      <c r="AD531" s="32">
        <f t="shared" si="255"/>
        <v>3510.2232400000003</v>
      </c>
      <c r="AE531" s="32">
        <f t="shared" si="255"/>
        <v>3512.2232400000003</v>
      </c>
      <c r="AF531" s="32">
        <f t="shared" si="255"/>
        <v>3514.2232400000003</v>
      </c>
      <c r="AG531" s="32">
        <f t="shared" si="255"/>
        <v>3463.5299999999997</v>
      </c>
      <c r="AH531" s="32">
        <f t="shared" ref="AH531:AH538" si="256">AH532</f>
        <v>3518.2232400000003</v>
      </c>
      <c r="AI531" s="128">
        <f t="shared" si="252"/>
        <v>0.99980082096402634</v>
      </c>
    </row>
    <row r="532" spans="2:35" ht="15" x14ac:dyDescent="0.25">
      <c r="B532" s="94"/>
      <c r="C532" s="59" t="s">
        <v>474</v>
      </c>
      <c r="D532" s="102"/>
      <c r="E532" s="76"/>
      <c r="F532" s="53" t="s">
        <v>475</v>
      </c>
      <c r="G532" s="32">
        <f t="shared" si="254"/>
        <v>3464.2200000000003</v>
      </c>
      <c r="H532" s="32">
        <f t="shared" si="255"/>
        <v>3466.2232400000003</v>
      </c>
      <c r="I532" s="32">
        <f t="shared" si="255"/>
        <v>3468.2232400000003</v>
      </c>
      <c r="J532" s="32">
        <f t="shared" si="255"/>
        <v>3470.2232400000003</v>
      </c>
      <c r="K532" s="32">
        <f t="shared" si="255"/>
        <v>3472.2232400000003</v>
      </c>
      <c r="L532" s="32">
        <f t="shared" si="255"/>
        <v>3474.2232400000003</v>
      </c>
      <c r="M532" s="32">
        <f t="shared" si="255"/>
        <v>3476.2232400000003</v>
      </c>
      <c r="N532" s="32">
        <f t="shared" si="255"/>
        <v>3478.2232400000003</v>
      </c>
      <c r="O532" s="32">
        <f t="shared" si="255"/>
        <v>3480.2232400000003</v>
      </c>
      <c r="P532" s="32">
        <f t="shared" si="255"/>
        <v>3482.2232400000003</v>
      </c>
      <c r="Q532" s="32">
        <f t="shared" si="255"/>
        <v>3484.2232400000003</v>
      </c>
      <c r="R532" s="32">
        <f t="shared" si="255"/>
        <v>3486.2232400000003</v>
      </c>
      <c r="S532" s="32">
        <f t="shared" si="255"/>
        <v>3488.2232400000003</v>
      </c>
      <c r="T532" s="32">
        <f t="shared" si="255"/>
        <v>3490.2232400000003</v>
      </c>
      <c r="U532" s="32">
        <f t="shared" si="255"/>
        <v>3492.2232400000003</v>
      </c>
      <c r="V532" s="32">
        <f t="shared" si="255"/>
        <v>3494.2232400000003</v>
      </c>
      <c r="W532" s="32">
        <f t="shared" si="255"/>
        <v>3496.2232400000003</v>
      </c>
      <c r="X532" s="32">
        <f t="shared" si="255"/>
        <v>3498.2232400000003</v>
      </c>
      <c r="Y532" s="32">
        <f t="shared" si="255"/>
        <v>3500.2232400000003</v>
      </c>
      <c r="Z532" s="32">
        <f t="shared" si="255"/>
        <v>3502.2232400000003</v>
      </c>
      <c r="AA532" s="32">
        <f t="shared" si="255"/>
        <v>3504.2232400000003</v>
      </c>
      <c r="AB532" s="32">
        <f t="shared" si="255"/>
        <v>3506.2232400000003</v>
      </c>
      <c r="AC532" s="32">
        <f t="shared" si="255"/>
        <v>3508.2232400000003</v>
      </c>
      <c r="AD532" s="32">
        <f t="shared" si="255"/>
        <v>3510.2232400000003</v>
      </c>
      <c r="AE532" s="32">
        <f t="shared" si="255"/>
        <v>3512.2232400000003</v>
      </c>
      <c r="AF532" s="32">
        <f t="shared" si="255"/>
        <v>3514.2232400000003</v>
      </c>
      <c r="AG532" s="32">
        <f t="shared" si="255"/>
        <v>3463.5299999999997</v>
      </c>
      <c r="AH532" s="32">
        <f t="shared" si="256"/>
        <v>3518.2232400000003</v>
      </c>
      <c r="AI532" s="128">
        <f t="shared" si="252"/>
        <v>0.99980082096402634</v>
      </c>
    </row>
    <row r="533" spans="2:35" ht="60" x14ac:dyDescent="0.25">
      <c r="B533" s="94"/>
      <c r="C533" s="55"/>
      <c r="D533" s="27" t="s">
        <v>142</v>
      </c>
      <c r="E533" s="59"/>
      <c r="F533" s="46" t="s">
        <v>143</v>
      </c>
      <c r="G533" s="32">
        <f t="shared" si="254"/>
        <v>3464.2200000000003</v>
      </c>
      <c r="H533" s="32">
        <f t="shared" si="255"/>
        <v>3466.2232400000003</v>
      </c>
      <c r="I533" s="32">
        <f t="shared" si="255"/>
        <v>3468.2232400000003</v>
      </c>
      <c r="J533" s="32">
        <f t="shared" si="255"/>
        <v>3470.2232400000003</v>
      </c>
      <c r="K533" s="32">
        <f t="shared" si="255"/>
        <v>3472.2232400000003</v>
      </c>
      <c r="L533" s="32">
        <f t="shared" si="255"/>
        <v>3474.2232400000003</v>
      </c>
      <c r="M533" s="32">
        <f t="shared" si="255"/>
        <v>3476.2232400000003</v>
      </c>
      <c r="N533" s="32">
        <f t="shared" si="255"/>
        <v>3478.2232400000003</v>
      </c>
      <c r="O533" s="32">
        <f t="shared" si="255"/>
        <v>3480.2232400000003</v>
      </c>
      <c r="P533" s="32">
        <f t="shared" si="255"/>
        <v>3482.2232400000003</v>
      </c>
      <c r="Q533" s="32">
        <f t="shared" si="255"/>
        <v>3484.2232400000003</v>
      </c>
      <c r="R533" s="32">
        <f t="shared" si="255"/>
        <v>3486.2232400000003</v>
      </c>
      <c r="S533" s="32">
        <f t="shared" si="255"/>
        <v>3488.2232400000003</v>
      </c>
      <c r="T533" s="32">
        <f t="shared" si="255"/>
        <v>3490.2232400000003</v>
      </c>
      <c r="U533" s="32">
        <f t="shared" si="255"/>
        <v>3492.2232400000003</v>
      </c>
      <c r="V533" s="32">
        <f t="shared" si="255"/>
        <v>3494.2232400000003</v>
      </c>
      <c r="W533" s="32">
        <f t="shared" si="255"/>
        <v>3496.2232400000003</v>
      </c>
      <c r="X533" s="32">
        <f t="shared" si="255"/>
        <v>3498.2232400000003</v>
      </c>
      <c r="Y533" s="32">
        <f t="shared" si="255"/>
        <v>3500.2232400000003</v>
      </c>
      <c r="Z533" s="32">
        <f t="shared" si="255"/>
        <v>3502.2232400000003</v>
      </c>
      <c r="AA533" s="32">
        <f t="shared" si="255"/>
        <v>3504.2232400000003</v>
      </c>
      <c r="AB533" s="32">
        <f t="shared" si="255"/>
        <v>3506.2232400000003</v>
      </c>
      <c r="AC533" s="32">
        <f t="shared" si="255"/>
        <v>3508.2232400000003</v>
      </c>
      <c r="AD533" s="32">
        <f t="shared" si="255"/>
        <v>3510.2232400000003</v>
      </c>
      <c r="AE533" s="32">
        <f t="shared" si="255"/>
        <v>3512.2232400000003</v>
      </c>
      <c r="AF533" s="32">
        <f t="shared" si="255"/>
        <v>3514.2232400000003</v>
      </c>
      <c r="AG533" s="32">
        <f t="shared" si="255"/>
        <v>3463.5299999999997</v>
      </c>
      <c r="AH533" s="32">
        <f t="shared" si="256"/>
        <v>3518.2232400000003</v>
      </c>
      <c r="AI533" s="128">
        <f t="shared" si="252"/>
        <v>0.99980082096402634</v>
      </c>
    </row>
    <row r="534" spans="2:35" ht="45" x14ac:dyDescent="0.25">
      <c r="B534" s="94"/>
      <c r="C534" s="55"/>
      <c r="D534" s="27" t="s">
        <v>144</v>
      </c>
      <c r="E534" s="28"/>
      <c r="F534" s="28" t="s">
        <v>145</v>
      </c>
      <c r="G534" s="32">
        <f t="shared" si="254"/>
        <v>3464.2200000000003</v>
      </c>
      <c r="H534" s="32">
        <f t="shared" si="255"/>
        <v>3466.2232400000003</v>
      </c>
      <c r="I534" s="32">
        <f t="shared" si="255"/>
        <v>3468.2232400000003</v>
      </c>
      <c r="J534" s="32">
        <f t="shared" si="255"/>
        <v>3470.2232400000003</v>
      </c>
      <c r="K534" s="32">
        <f t="shared" si="255"/>
        <v>3472.2232400000003</v>
      </c>
      <c r="L534" s="32">
        <f t="shared" si="255"/>
        <v>3474.2232400000003</v>
      </c>
      <c r="M534" s="32">
        <f t="shared" si="255"/>
        <v>3476.2232400000003</v>
      </c>
      <c r="N534" s="32">
        <f t="shared" si="255"/>
        <v>3478.2232400000003</v>
      </c>
      <c r="O534" s="32">
        <f t="shared" si="255"/>
        <v>3480.2232400000003</v>
      </c>
      <c r="P534" s="32">
        <f t="shared" si="255"/>
        <v>3482.2232400000003</v>
      </c>
      <c r="Q534" s="32">
        <f t="shared" si="255"/>
        <v>3484.2232400000003</v>
      </c>
      <c r="R534" s="32">
        <f t="shared" si="255"/>
        <v>3486.2232400000003</v>
      </c>
      <c r="S534" s="32">
        <f t="shared" si="255"/>
        <v>3488.2232400000003</v>
      </c>
      <c r="T534" s="32">
        <f t="shared" si="255"/>
        <v>3490.2232400000003</v>
      </c>
      <c r="U534" s="32">
        <f t="shared" si="255"/>
        <v>3492.2232400000003</v>
      </c>
      <c r="V534" s="32">
        <f t="shared" si="255"/>
        <v>3494.2232400000003</v>
      </c>
      <c r="W534" s="32">
        <f t="shared" si="255"/>
        <v>3496.2232400000003</v>
      </c>
      <c r="X534" s="32">
        <f t="shared" si="255"/>
        <v>3498.2232400000003</v>
      </c>
      <c r="Y534" s="32">
        <f t="shared" si="255"/>
        <v>3500.2232400000003</v>
      </c>
      <c r="Z534" s="32">
        <f t="shared" si="255"/>
        <v>3502.2232400000003</v>
      </c>
      <c r="AA534" s="32">
        <f t="shared" si="255"/>
        <v>3504.2232400000003</v>
      </c>
      <c r="AB534" s="32">
        <f t="shared" si="255"/>
        <v>3506.2232400000003</v>
      </c>
      <c r="AC534" s="32">
        <f t="shared" si="255"/>
        <v>3508.2232400000003</v>
      </c>
      <c r="AD534" s="32">
        <f t="shared" si="255"/>
        <v>3510.2232400000003</v>
      </c>
      <c r="AE534" s="32">
        <f t="shared" si="255"/>
        <v>3512.2232400000003</v>
      </c>
      <c r="AF534" s="32">
        <f t="shared" si="255"/>
        <v>3514.2232400000003</v>
      </c>
      <c r="AG534" s="32">
        <f t="shared" si="255"/>
        <v>3463.5299999999997</v>
      </c>
      <c r="AH534" s="32">
        <f t="shared" si="256"/>
        <v>3518.2232400000003</v>
      </c>
      <c r="AI534" s="128">
        <f t="shared" si="252"/>
        <v>0.99980082096402634</v>
      </c>
    </row>
    <row r="535" spans="2:35" ht="45" x14ac:dyDescent="0.25">
      <c r="B535" s="94"/>
      <c r="C535" s="55"/>
      <c r="D535" s="27" t="s">
        <v>151</v>
      </c>
      <c r="E535" s="64"/>
      <c r="F535" s="65" t="s">
        <v>152</v>
      </c>
      <c r="G535" s="32">
        <f>G538+G536</f>
        <v>3464.2200000000003</v>
      </c>
      <c r="H535" s="32">
        <f t="shared" ref="H535:AG535" si="257">H538+H536</f>
        <v>3466.2232400000003</v>
      </c>
      <c r="I535" s="32">
        <f t="shared" si="257"/>
        <v>3468.2232400000003</v>
      </c>
      <c r="J535" s="32">
        <f t="shared" si="257"/>
        <v>3470.2232400000003</v>
      </c>
      <c r="K535" s="32">
        <f t="shared" si="257"/>
        <v>3472.2232400000003</v>
      </c>
      <c r="L535" s="32">
        <f t="shared" si="257"/>
        <v>3474.2232400000003</v>
      </c>
      <c r="M535" s="32">
        <f t="shared" si="257"/>
        <v>3476.2232400000003</v>
      </c>
      <c r="N535" s="32">
        <f t="shared" si="257"/>
        <v>3478.2232400000003</v>
      </c>
      <c r="O535" s="32">
        <f t="shared" si="257"/>
        <v>3480.2232400000003</v>
      </c>
      <c r="P535" s="32">
        <f t="shared" si="257"/>
        <v>3482.2232400000003</v>
      </c>
      <c r="Q535" s="32">
        <f t="shared" si="257"/>
        <v>3484.2232400000003</v>
      </c>
      <c r="R535" s="32">
        <f t="shared" si="257"/>
        <v>3486.2232400000003</v>
      </c>
      <c r="S535" s="32">
        <f t="shared" si="257"/>
        <v>3488.2232400000003</v>
      </c>
      <c r="T535" s="32">
        <f t="shared" si="257"/>
        <v>3490.2232400000003</v>
      </c>
      <c r="U535" s="32">
        <f t="shared" si="257"/>
        <v>3492.2232400000003</v>
      </c>
      <c r="V535" s="32">
        <f t="shared" si="257"/>
        <v>3494.2232400000003</v>
      </c>
      <c r="W535" s="32">
        <f t="shared" si="257"/>
        <v>3496.2232400000003</v>
      </c>
      <c r="X535" s="32">
        <f t="shared" si="257"/>
        <v>3498.2232400000003</v>
      </c>
      <c r="Y535" s="32">
        <f t="shared" si="257"/>
        <v>3500.2232400000003</v>
      </c>
      <c r="Z535" s="32">
        <f t="shared" si="257"/>
        <v>3502.2232400000003</v>
      </c>
      <c r="AA535" s="32">
        <f t="shared" si="257"/>
        <v>3504.2232400000003</v>
      </c>
      <c r="AB535" s="32">
        <f t="shared" si="257"/>
        <v>3506.2232400000003</v>
      </c>
      <c r="AC535" s="32">
        <f t="shared" si="257"/>
        <v>3508.2232400000003</v>
      </c>
      <c r="AD535" s="32">
        <f t="shared" si="257"/>
        <v>3510.2232400000003</v>
      </c>
      <c r="AE535" s="32">
        <f t="shared" si="257"/>
        <v>3512.2232400000003</v>
      </c>
      <c r="AF535" s="32">
        <f t="shared" si="257"/>
        <v>3514.2232400000003</v>
      </c>
      <c r="AG535" s="32">
        <f t="shared" si="257"/>
        <v>3463.5299999999997</v>
      </c>
      <c r="AH535" s="32">
        <f>AH538+AH536</f>
        <v>3518.2232400000003</v>
      </c>
      <c r="AI535" s="128">
        <f t="shared" si="252"/>
        <v>0.99980082096402634</v>
      </c>
    </row>
    <row r="536" spans="2:35" ht="38.25" customHeight="1" x14ac:dyDescent="0.25">
      <c r="B536" s="94"/>
      <c r="C536" s="55"/>
      <c r="D536" s="27" t="s">
        <v>521</v>
      </c>
      <c r="E536" s="39"/>
      <c r="F536" s="39" t="s">
        <v>522</v>
      </c>
      <c r="G536" s="8">
        <f>G537</f>
        <v>2355.92</v>
      </c>
      <c r="H536" s="8">
        <f t="shared" ref="H536:AG536" si="258">H537</f>
        <v>2356.9232400000001</v>
      </c>
      <c r="I536" s="8">
        <f t="shared" si="258"/>
        <v>2357.9232400000001</v>
      </c>
      <c r="J536" s="8">
        <f t="shared" si="258"/>
        <v>2358.9232400000001</v>
      </c>
      <c r="K536" s="8">
        <f t="shared" si="258"/>
        <v>2359.9232400000001</v>
      </c>
      <c r="L536" s="8">
        <f t="shared" si="258"/>
        <v>2360.9232400000001</v>
      </c>
      <c r="M536" s="8">
        <f t="shared" si="258"/>
        <v>2361.9232400000001</v>
      </c>
      <c r="N536" s="8">
        <f t="shared" si="258"/>
        <v>2362.9232400000001</v>
      </c>
      <c r="O536" s="8">
        <f t="shared" si="258"/>
        <v>2363.9232400000001</v>
      </c>
      <c r="P536" s="8">
        <f t="shared" si="258"/>
        <v>2364.9232400000001</v>
      </c>
      <c r="Q536" s="8">
        <f t="shared" si="258"/>
        <v>2365.9232400000001</v>
      </c>
      <c r="R536" s="8">
        <f t="shared" si="258"/>
        <v>2366.9232400000001</v>
      </c>
      <c r="S536" s="8">
        <f t="shared" si="258"/>
        <v>2367.9232400000001</v>
      </c>
      <c r="T536" s="8">
        <f t="shared" si="258"/>
        <v>2368.9232400000001</v>
      </c>
      <c r="U536" s="8">
        <f t="shared" si="258"/>
        <v>2369.9232400000001</v>
      </c>
      <c r="V536" s="8">
        <f t="shared" si="258"/>
        <v>2370.9232400000001</v>
      </c>
      <c r="W536" s="8">
        <f t="shared" si="258"/>
        <v>2371.9232400000001</v>
      </c>
      <c r="X536" s="8">
        <f t="shared" si="258"/>
        <v>2372.9232400000001</v>
      </c>
      <c r="Y536" s="8">
        <f t="shared" si="258"/>
        <v>2373.9232400000001</v>
      </c>
      <c r="Z536" s="8">
        <f t="shared" si="258"/>
        <v>2374.9232400000001</v>
      </c>
      <c r="AA536" s="8">
        <f t="shared" si="258"/>
        <v>2375.9232400000001</v>
      </c>
      <c r="AB536" s="8">
        <f t="shared" si="258"/>
        <v>2376.9232400000001</v>
      </c>
      <c r="AC536" s="8">
        <f t="shared" si="258"/>
        <v>2377.9232400000001</v>
      </c>
      <c r="AD536" s="8">
        <f t="shared" si="258"/>
        <v>2378.9232400000001</v>
      </c>
      <c r="AE536" s="8">
        <f t="shared" si="258"/>
        <v>2379.9232400000001</v>
      </c>
      <c r="AF536" s="8">
        <f t="shared" si="258"/>
        <v>2380.9232400000001</v>
      </c>
      <c r="AG536" s="8">
        <f t="shared" si="258"/>
        <v>2355.92</v>
      </c>
      <c r="AH536" s="8">
        <f>AH537</f>
        <v>2382.9232400000001</v>
      </c>
      <c r="AI536" s="128">
        <f t="shared" si="252"/>
        <v>1</v>
      </c>
    </row>
    <row r="537" spans="2:35" ht="15" x14ac:dyDescent="0.25">
      <c r="B537" s="94"/>
      <c r="C537" s="55"/>
      <c r="D537" s="67"/>
      <c r="E537" s="86" t="s">
        <v>161</v>
      </c>
      <c r="F537" s="43" t="s">
        <v>162</v>
      </c>
      <c r="G537" s="8">
        <v>2355.92</v>
      </c>
      <c r="H537" s="8">
        <v>2356.9232400000001</v>
      </c>
      <c r="I537" s="8">
        <v>2357.9232400000001</v>
      </c>
      <c r="J537" s="8">
        <v>2358.9232400000001</v>
      </c>
      <c r="K537" s="8">
        <v>2359.9232400000001</v>
      </c>
      <c r="L537" s="8">
        <v>2360.9232400000001</v>
      </c>
      <c r="M537" s="8">
        <v>2361.9232400000001</v>
      </c>
      <c r="N537" s="8">
        <v>2362.9232400000001</v>
      </c>
      <c r="O537" s="8">
        <v>2363.9232400000001</v>
      </c>
      <c r="P537" s="8">
        <v>2364.9232400000001</v>
      </c>
      <c r="Q537" s="8">
        <v>2365.9232400000001</v>
      </c>
      <c r="R537" s="8">
        <v>2366.9232400000001</v>
      </c>
      <c r="S537" s="8">
        <v>2367.9232400000001</v>
      </c>
      <c r="T537" s="8">
        <v>2368.9232400000001</v>
      </c>
      <c r="U537" s="8">
        <v>2369.9232400000001</v>
      </c>
      <c r="V537" s="8">
        <v>2370.9232400000001</v>
      </c>
      <c r="W537" s="8">
        <v>2371.9232400000001</v>
      </c>
      <c r="X537" s="8">
        <v>2372.9232400000001</v>
      </c>
      <c r="Y537" s="8">
        <v>2373.9232400000001</v>
      </c>
      <c r="Z537" s="8">
        <v>2374.9232400000001</v>
      </c>
      <c r="AA537" s="8">
        <v>2375.9232400000001</v>
      </c>
      <c r="AB537" s="8">
        <v>2376.9232400000001</v>
      </c>
      <c r="AC537" s="8">
        <v>2377.9232400000001</v>
      </c>
      <c r="AD537" s="8">
        <v>2378.9232400000001</v>
      </c>
      <c r="AE537" s="8">
        <v>2379.9232400000001</v>
      </c>
      <c r="AF537" s="8">
        <v>2380.9232400000001</v>
      </c>
      <c r="AG537" s="8">
        <v>2355.92</v>
      </c>
      <c r="AH537" s="8">
        <v>2382.9232400000001</v>
      </c>
      <c r="AI537" s="128">
        <f t="shared" si="252"/>
        <v>1</v>
      </c>
    </row>
    <row r="538" spans="2:35" ht="60" x14ac:dyDescent="0.25">
      <c r="B538" s="94"/>
      <c r="C538" s="55"/>
      <c r="D538" s="27" t="s">
        <v>159</v>
      </c>
      <c r="E538" s="117"/>
      <c r="F538" s="117" t="s">
        <v>160</v>
      </c>
      <c r="G538" s="8">
        <f t="shared" si="254"/>
        <v>1108.3</v>
      </c>
      <c r="H538" s="8">
        <f t="shared" si="255"/>
        <v>1109.3</v>
      </c>
      <c r="I538" s="8">
        <f t="shared" si="255"/>
        <v>1110.3</v>
      </c>
      <c r="J538" s="8">
        <f t="shared" si="255"/>
        <v>1111.3</v>
      </c>
      <c r="K538" s="8">
        <f t="shared" si="255"/>
        <v>1112.3</v>
      </c>
      <c r="L538" s="8">
        <f t="shared" si="255"/>
        <v>1113.3</v>
      </c>
      <c r="M538" s="8">
        <f t="shared" si="255"/>
        <v>1114.3</v>
      </c>
      <c r="N538" s="8">
        <f t="shared" si="255"/>
        <v>1115.3</v>
      </c>
      <c r="O538" s="8">
        <f t="shared" si="255"/>
        <v>1116.3</v>
      </c>
      <c r="P538" s="8">
        <f t="shared" si="255"/>
        <v>1117.3</v>
      </c>
      <c r="Q538" s="8">
        <f t="shared" si="255"/>
        <v>1118.3</v>
      </c>
      <c r="R538" s="8">
        <f t="shared" si="255"/>
        <v>1119.3</v>
      </c>
      <c r="S538" s="8">
        <f t="shared" si="255"/>
        <v>1120.3</v>
      </c>
      <c r="T538" s="8">
        <f t="shared" si="255"/>
        <v>1121.3</v>
      </c>
      <c r="U538" s="8">
        <f t="shared" si="255"/>
        <v>1122.3</v>
      </c>
      <c r="V538" s="8">
        <f t="shared" si="255"/>
        <v>1123.3</v>
      </c>
      <c r="W538" s="8">
        <f t="shared" si="255"/>
        <v>1124.3</v>
      </c>
      <c r="X538" s="8">
        <f t="shared" si="255"/>
        <v>1125.3</v>
      </c>
      <c r="Y538" s="8">
        <f t="shared" si="255"/>
        <v>1126.3</v>
      </c>
      <c r="Z538" s="8">
        <f t="shared" si="255"/>
        <v>1127.3</v>
      </c>
      <c r="AA538" s="8">
        <f t="shared" si="255"/>
        <v>1128.3</v>
      </c>
      <c r="AB538" s="8">
        <f t="shared" si="255"/>
        <v>1129.3</v>
      </c>
      <c r="AC538" s="8">
        <f t="shared" si="255"/>
        <v>1130.3</v>
      </c>
      <c r="AD538" s="8">
        <f t="shared" si="255"/>
        <v>1131.3</v>
      </c>
      <c r="AE538" s="8">
        <f t="shared" si="255"/>
        <v>1132.3</v>
      </c>
      <c r="AF538" s="8">
        <f t="shared" si="255"/>
        <v>1133.3</v>
      </c>
      <c r="AG538" s="8">
        <f t="shared" si="255"/>
        <v>1107.6099999999999</v>
      </c>
      <c r="AH538" s="8">
        <f t="shared" si="256"/>
        <v>1135.3</v>
      </c>
      <c r="AI538" s="128">
        <f t="shared" si="252"/>
        <v>0.99937742488495884</v>
      </c>
    </row>
    <row r="539" spans="2:35" ht="15" x14ac:dyDescent="0.25">
      <c r="B539" s="94"/>
      <c r="C539" s="55"/>
      <c r="D539" s="67"/>
      <c r="E539" s="86" t="s">
        <v>161</v>
      </c>
      <c r="F539" s="43" t="s">
        <v>162</v>
      </c>
      <c r="G539" s="8">
        <v>1108.3</v>
      </c>
      <c r="H539" s="8">
        <v>1109.3</v>
      </c>
      <c r="I539" s="8">
        <v>1110.3</v>
      </c>
      <c r="J539" s="8">
        <v>1111.3</v>
      </c>
      <c r="K539" s="8">
        <v>1112.3</v>
      </c>
      <c r="L539" s="8">
        <v>1113.3</v>
      </c>
      <c r="M539" s="8">
        <v>1114.3</v>
      </c>
      <c r="N539" s="8">
        <v>1115.3</v>
      </c>
      <c r="O539" s="8">
        <v>1116.3</v>
      </c>
      <c r="P539" s="8">
        <v>1117.3</v>
      </c>
      <c r="Q539" s="8">
        <v>1118.3</v>
      </c>
      <c r="R539" s="8">
        <v>1119.3</v>
      </c>
      <c r="S539" s="8">
        <v>1120.3</v>
      </c>
      <c r="T539" s="8">
        <v>1121.3</v>
      </c>
      <c r="U539" s="8">
        <v>1122.3</v>
      </c>
      <c r="V539" s="8">
        <v>1123.3</v>
      </c>
      <c r="W539" s="8">
        <v>1124.3</v>
      </c>
      <c r="X539" s="8">
        <v>1125.3</v>
      </c>
      <c r="Y539" s="8">
        <v>1126.3</v>
      </c>
      <c r="Z539" s="8">
        <v>1127.3</v>
      </c>
      <c r="AA539" s="8">
        <v>1128.3</v>
      </c>
      <c r="AB539" s="8">
        <v>1129.3</v>
      </c>
      <c r="AC539" s="8">
        <v>1130.3</v>
      </c>
      <c r="AD539" s="8">
        <v>1131.3</v>
      </c>
      <c r="AE539" s="8">
        <v>1132.3</v>
      </c>
      <c r="AF539" s="8">
        <v>1133.3</v>
      </c>
      <c r="AG539" s="8">
        <v>1107.6099999999999</v>
      </c>
      <c r="AH539" s="8">
        <v>1135.3</v>
      </c>
      <c r="AI539" s="128">
        <f t="shared" si="252"/>
        <v>0.99937742488495884</v>
      </c>
    </row>
    <row r="540" spans="2:35" ht="15" x14ac:dyDescent="0.25">
      <c r="B540" s="94"/>
      <c r="C540" s="59" t="s">
        <v>478</v>
      </c>
      <c r="D540" s="27"/>
      <c r="E540" s="55"/>
      <c r="F540" s="54" t="s">
        <v>479</v>
      </c>
      <c r="G540" s="8">
        <f>G541+G546</f>
        <v>779.52</v>
      </c>
      <c r="H540" s="8">
        <f t="shared" ref="H540:AG540" si="259">H541+H546</f>
        <v>0</v>
      </c>
      <c r="I540" s="8">
        <f t="shared" si="259"/>
        <v>0</v>
      </c>
      <c r="J540" s="8">
        <f t="shared" si="259"/>
        <v>0</v>
      </c>
      <c r="K540" s="8">
        <f t="shared" si="259"/>
        <v>0</v>
      </c>
      <c r="L540" s="8">
        <f t="shared" si="259"/>
        <v>0</v>
      </c>
      <c r="M540" s="8">
        <f t="shared" si="259"/>
        <v>0</v>
      </c>
      <c r="N540" s="8">
        <f t="shared" si="259"/>
        <v>0</v>
      </c>
      <c r="O540" s="8">
        <f t="shared" si="259"/>
        <v>0</v>
      </c>
      <c r="P540" s="8">
        <f t="shared" si="259"/>
        <v>0</v>
      </c>
      <c r="Q540" s="8">
        <f t="shared" si="259"/>
        <v>0</v>
      </c>
      <c r="R540" s="8">
        <f t="shared" si="259"/>
        <v>0</v>
      </c>
      <c r="S540" s="8">
        <f t="shared" si="259"/>
        <v>0</v>
      </c>
      <c r="T540" s="8">
        <f t="shared" si="259"/>
        <v>0</v>
      </c>
      <c r="U540" s="8">
        <f t="shared" si="259"/>
        <v>0</v>
      </c>
      <c r="V540" s="8">
        <f t="shared" si="259"/>
        <v>0</v>
      </c>
      <c r="W540" s="8">
        <f t="shared" si="259"/>
        <v>0</v>
      </c>
      <c r="X540" s="8">
        <f t="shared" si="259"/>
        <v>0</v>
      </c>
      <c r="Y540" s="8">
        <f t="shared" si="259"/>
        <v>0</v>
      </c>
      <c r="Z540" s="8">
        <f t="shared" si="259"/>
        <v>0</v>
      </c>
      <c r="AA540" s="8">
        <f t="shared" si="259"/>
        <v>0</v>
      </c>
      <c r="AB540" s="8">
        <f t="shared" si="259"/>
        <v>0</v>
      </c>
      <c r="AC540" s="8">
        <f t="shared" si="259"/>
        <v>0</v>
      </c>
      <c r="AD540" s="8">
        <f t="shared" si="259"/>
        <v>0</v>
      </c>
      <c r="AE540" s="8">
        <f t="shared" si="259"/>
        <v>0</v>
      </c>
      <c r="AF540" s="8">
        <f t="shared" si="259"/>
        <v>0</v>
      </c>
      <c r="AG540" s="8">
        <f t="shared" si="259"/>
        <v>764.84999999999991</v>
      </c>
      <c r="AH540" s="8">
        <f>AH541+AH546</f>
        <v>833.52299999999991</v>
      </c>
      <c r="AI540" s="128">
        <f t="shared" si="252"/>
        <v>0.9811807266009851</v>
      </c>
    </row>
    <row r="541" spans="2:35" ht="15" x14ac:dyDescent="0.25">
      <c r="B541" s="94"/>
      <c r="C541" s="59" t="s">
        <v>482</v>
      </c>
      <c r="D541" s="86"/>
      <c r="E541" s="49"/>
      <c r="F541" s="63" t="s">
        <v>483</v>
      </c>
      <c r="G541" s="8">
        <f>G542</f>
        <v>326.2</v>
      </c>
      <c r="H541" s="8">
        <f t="shared" ref="H541:AG544" si="260">H542</f>
        <v>0</v>
      </c>
      <c r="I541" s="8">
        <f t="shared" si="260"/>
        <v>0</v>
      </c>
      <c r="J541" s="8">
        <f t="shared" si="260"/>
        <v>0</v>
      </c>
      <c r="K541" s="8">
        <f t="shared" si="260"/>
        <v>0</v>
      </c>
      <c r="L541" s="8">
        <f t="shared" si="260"/>
        <v>0</v>
      </c>
      <c r="M541" s="8">
        <f t="shared" si="260"/>
        <v>0</v>
      </c>
      <c r="N541" s="8">
        <f t="shared" si="260"/>
        <v>0</v>
      </c>
      <c r="O541" s="8">
        <f t="shared" si="260"/>
        <v>0</v>
      </c>
      <c r="P541" s="8">
        <f t="shared" si="260"/>
        <v>0</v>
      </c>
      <c r="Q541" s="8">
        <f t="shared" si="260"/>
        <v>0</v>
      </c>
      <c r="R541" s="8">
        <f t="shared" si="260"/>
        <v>0</v>
      </c>
      <c r="S541" s="8">
        <f t="shared" si="260"/>
        <v>0</v>
      </c>
      <c r="T541" s="8">
        <f t="shared" si="260"/>
        <v>0</v>
      </c>
      <c r="U541" s="8">
        <f t="shared" si="260"/>
        <v>0</v>
      </c>
      <c r="V541" s="8">
        <f t="shared" si="260"/>
        <v>0</v>
      </c>
      <c r="W541" s="8">
        <f t="shared" si="260"/>
        <v>0</v>
      </c>
      <c r="X541" s="8">
        <f t="shared" si="260"/>
        <v>0</v>
      </c>
      <c r="Y541" s="8">
        <f t="shared" si="260"/>
        <v>0</v>
      </c>
      <c r="Z541" s="8">
        <f t="shared" si="260"/>
        <v>0</v>
      </c>
      <c r="AA541" s="8">
        <f t="shared" si="260"/>
        <v>0</v>
      </c>
      <c r="AB541" s="8">
        <f t="shared" si="260"/>
        <v>0</v>
      </c>
      <c r="AC541" s="8">
        <f t="shared" si="260"/>
        <v>0</v>
      </c>
      <c r="AD541" s="8">
        <f t="shared" si="260"/>
        <v>0</v>
      </c>
      <c r="AE541" s="8">
        <f t="shared" si="260"/>
        <v>0</v>
      </c>
      <c r="AF541" s="8">
        <f t="shared" si="260"/>
        <v>0</v>
      </c>
      <c r="AG541" s="8">
        <f t="shared" si="260"/>
        <v>326.2</v>
      </c>
      <c r="AH541" s="8">
        <f>AH542</f>
        <v>353.2</v>
      </c>
      <c r="AI541" s="128">
        <f t="shared" si="252"/>
        <v>1</v>
      </c>
    </row>
    <row r="542" spans="2:35" ht="15" x14ac:dyDescent="0.25">
      <c r="B542" s="94"/>
      <c r="C542" s="55"/>
      <c r="D542" s="44" t="s">
        <v>360</v>
      </c>
      <c r="E542" s="44"/>
      <c r="F542" s="78" t="s">
        <v>361</v>
      </c>
      <c r="G542" s="8">
        <f>G543</f>
        <v>326.2</v>
      </c>
      <c r="H542" s="8">
        <f t="shared" si="260"/>
        <v>0</v>
      </c>
      <c r="I542" s="8">
        <f t="shared" si="260"/>
        <v>0</v>
      </c>
      <c r="J542" s="8">
        <f t="shared" si="260"/>
        <v>0</v>
      </c>
      <c r="K542" s="8">
        <f t="shared" si="260"/>
        <v>0</v>
      </c>
      <c r="L542" s="8">
        <f t="shared" si="260"/>
        <v>0</v>
      </c>
      <c r="M542" s="8">
        <f t="shared" si="260"/>
        <v>0</v>
      </c>
      <c r="N542" s="8">
        <f t="shared" si="260"/>
        <v>0</v>
      </c>
      <c r="O542" s="8">
        <f t="shared" si="260"/>
        <v>0</v>
      </c>
      <c r="P542" s="8">
        <f t="shared" si="260"/>
        <v>0</v>
      </c>
      <c r="Q542" s="8">
        <f t="shared" si="260"/>
        <v>0</v>
      </c>
      <c r="R542" s="8">
        <f t="shared" si="260"/>
        <v>0</v>
      </c>
      <c r="S542" s="8">
        <f t="shared" si="260"/>
        <v>0</v>
      </c>
      <c r="T542" s="8">
        <f t="shared" si="260"/>
        <v>0</v>
      </c>
      <c r="U542" s="8">
        <f t="shared" si="260"/>
        <v>0</v>
      </c>
      <c r="V542" s="8">
        <f t="shared" si="260"/>
        <v>0</v>
      </c>
      <c r="W542" s="8">
        <f t="shared" si="260"/>
        <v>0</v>
      </c>
      <c r="X542" s="8">
        <f t="shared" si="260"/>
        <v>0</v>
      </c>
      <c r="Y542" s="8">
        <f t="shared" si="260"/>
        <v>0</v>
      </c>
      <c r="Z542" s="8">
        <f t="shared" si="260"/>
        <v>0</v>
      </c>
      <c r="AA542" s="8">
        <f t="shared" si="260"/>
        <v>0</v>
      </c>
      <c r="AB542" s="8">
        <f t="shared" si="260"/>
        <v>0</v>
      </c>
      <c r="AC542" s="8">
        <f t="shared" si="260"/>
        <v>0</v>
      </c>
      <c r="AD542" s="8">
        <f t="shared" si="260"/>
        <v>0</v>
      </c>
      <c r="AE542" s="8">
        <f t="shared" si="260"/>
        <v>0</v>
      </c>
      <c r="AF542" s="8">
        <f t="shared" si="260"/>
        <v>0</v>
      </c>
      <c r="AG542" s="8">
        <f t="shared" si="260"/>
        <v>326.2</v>
      </c>
      <c r="AH542" s="8">
        <f>AH543</f>
        <v>353.2</v>
      </c>
      <c r="AI542" s="128">
        <f t="shared" si="252"/>
        <v>1</v>
      </c>
    </row>
    <row r="543" spans="2:35" ht="30" x14ac:dyDescent="0.25">
      <c r="B543" s="94"/>
      <c r="C543" s="55"/>
      <c r="D543" s="27" t="s">
        <v>395</v>
      </c>
      <c r="E543" s="51"/>
      <c r="F543" s="28" t="s">
        <v>396</v>
      </c>
      <c r="G543" s="8">
        <f>G544</f>
        <v>326.2</v>
      </c>
      <c r="H543" s="8">
        <f t="shared" si="260"/>
        <v>0</v>
      </c>
      <c r="I543" s="8">
        <f t="shared" si="260"/>
        <v>0</v>
      </c>
      <c r="J543" s="8">
        <f t="shared" si="260"/>
        <v>0</v>
      </c>
      <c r="K543" s="8">
        <f t="shared" si="260"/>
        <v>0</v>
      </c>
      <c r="L543" s="8">
        <f t="shared" si="260"/>
        <v>0</v>
      </c>
      <c r="M543" s="8">
        <f t="shared" si="260"/>
        <v>0</v>
      </c>
      <c r="N543" s="8">
        <f t="shared" si="260"/>
        <v>0</v>
      </c>
      <c r="O543" s="8">
        <f t="shared" si="260"/>
        <v>0</v>
      </c>
      <c r="P543" s="8">
        <f t="shared" si="260"/>
        <v>0</v>
      </c>
      <c r="Q543" s="8">
        <f t="shared" si="260"/>
        <v>0</v>
      </c>
      <c r="R543" s="8">
        <f t="shared" si="260"/>
        <v>0</v>
      </c>
      <c r="S543" s="8">
        <f t="shared" si="260"/>
        <v>0</v>
      </c>
      <c r="T543" s="8">
        <f t="shared" si="260"/>
        <v>0</v>
      </c>
      <c r="U543" s="8">
        <f t="shared" si="260"/>
        <v>0</v>
      </c>
      <c r="V543" s="8">
        <f t="shared" si="260"/>
        <v>0</v>
      </c>
      <c r="W543" s="8">
        <f t="shared" si="260"/>
        <v>0</v>
      </c>
      <c r="X543" s="8">
        <f t="shared" si="260"/>
        <v>0</v>
      </c>
      <c r="Y543" s="8">
        <f t="shared" si="260"/>
        <v>0</v>
      </c>
      <c r="Z543" s="8">
        <f t="shared" si="260"/>
        <v>0</v>
      </c>
      <c r="AA543" s="8">
        <f t="shared" si="260"/>
        <v>0</v>
      </c>
      <c r="AB543" s="8">
        <f t="shared" si="260"/>
        <v>0</v>
      </c>
      <c r="AC543" s="8">
        <f t="shared" si="260"/>
        <v>0</v>
      </c>
      <c r="AD543" s="8">
        <f t="shared" si="260"/>
        <v>0</v>
      </c>
      <c r="AE543" s="8">
        <f t="shared" si="260"/>
        <v>0</v>
      </c>
      <c r="AF543" s="8">
        <f t="shared" si="260"/>
        <v>0</v>
      </c>
      <c r="AG543" s="8">
        <f t="shared" si="260"/>
        <v>326.2</v>
      </c>
      <c r="AH543" s="8">
        <f>AH544</f>
        <v>353.2</v>
      </c>
      <c r="AI543" s="128">
        <f t="shared" si="252"/>
        <v>1</v>
      </c>
    </row>
    <row r="544" spans="2:35" ht="45" x14ac:dyDescent="0.25">
      <c r="B544" s="94"/>
      <c r="C544" s="55"/>
      <c r="D544" s="27" t="s">
        <v>525</v>
      </c>
      <c r="E544" s="55"/>
      <c r="F544" s="28" t="s">
        <v>526</v>
      </c>
      <c r="G544" s="8">
        <f>G545</f>
        <v>326.2</v>
      </c>
      <c r="H544" s="8">
        <f t="shared" si="260"/>
        <v>0</v>
      </c>
      <c r="I544" s="8">
        <f t="shared" si="260"/>
        <v>0</v>
      </c>
      <c r="J544" s="8">
        <f t="shared" si="260"/>
        <v>0</v>
      </c>
      <c r="K544" s="8">
        <f t="shared" si="260"/>
        <v>0</v>
      </c>
      <c r="L544" s="8">
        <f t="shared" si="260"/>
        <v>0</v>
      </c>
      <c r="M544" s="8">
        <f t="shared" si="260"/>
        <v>0</v>
      </c>
      <c r="N544" s="8">
        <f t="shared" si="260"/>
        <v>0</v>
      </c>
      <c r="O544" s="8">
        <f t="shared" si="260"/>
        <v>0</v>
      </c>
      <c r="P544" s="8">
        <f t="shared" si="260"/>
        <v>0</v>
      </c>
      <c r="Q544" s="8">
        <f t="shared" si="260"/>
        <v>0</v>
      </c>
      <c r="R544" s="8">
        <f t="shared" si="260"/>
        <v>0</v>
      </c>
      <c r="S544" s="8">
        <f t="shared" si="260"/>
        <v>0</v>
      </c>
      <c r="T544" s="8">
        <f t="shared" si="260"/>
        <v>0</v>
      </c>
      <c r="U544" s="8">
        <f t="shared" si="260"/>
        <v>0</v>
      </c>
      <c r="V544" s="8">
        <f t="shared" si="260"/>
        <v>0</v>
      </c>
      <c r="W544" s="8">
        <f t="shared" si="260"/>
        <v>0</v>
      </c>
      <c r="X544" s="8">
        <f t="shared" si="260"/>
        <v>0</v>
      </c>
      <c r="Y544" s="8">
        <f t="shared" si="260"/>
        <v>0</v>
      </c>
      <c r="Z544" s="8">
        <f t="shared" si="260"/>
        <v>0</v>
      </c>
      <c r="AA544" s="8">
        <f t="shared" si="260"/>
        <v>0</v>
      </c>
      <c r="AB544" s="8">
        <f t="shared" si="260"/>
        <v>0</v>
      </c>
      <c r="AC544" s="8">
        <f t="shared" si="260"/>
        <v>0</v>
      </c>
      <c r="AD544" s="8">
        <f t="shared" si="260"/>
        <v>0</v>
      </c>
      <c r="AE544" s="8">
        <f t="shared" si="260"/>
        <v>0</v>
      </c>
      <c r="AF544" s="8">
        <f t="shared" si="260"/>
        <v>0</v>
      </c>
      <c r="AG544" s="8">
        <f t="shared" si="260"/>
        <v>326.2</v>
      </c>
      <c r="AH544" s="8">
        <f>AH545</f>
        <v>353.2</v>
      </c>
      <c r="AI544" s="128">
        <f t="shared" si="252"/>
        <v>1</v>
      </c>
    </row>
    <row r="545" spans="2:35" ht="15" x14ac:dyDescent="0.25">
      <c r="B545" s="94"/>
      <c r="C545" s="55"/>
      <c r="D545" s="92"/>
      <c r="E545" s="86" t="s">
        <v>161</v>
      </c>
      <c r="F545" s="43" t="s">
        <v>162</v>
      </c>
      <c r="G545" s="8">
        <v>326.2</v>
      </c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>
        <v>326.2</v>
      </c>
      <c r="AH545" s="8">
        <v>353.2</v>
      </c>
      <c r="AI545" s="128">
        <f t="shared" si="252"/>
        <v>1</v>
      </c>
    </row>
    <row r="546" spans="2:35" ht="15" x14ac:dyDescent="0.25">
      <c r="B546" s="94"/>
      <c r="C546" s="59" t="s">
        <v>527</v>
      </c>
      <c r="D546" s="92"/>
      <c r="E546" s="86"/>
      <c r="F546" s="43" t="s">
        <v>528</v>
      </c>
      <c r="G546" s="8">
        <f>G547</f>
        <v>453.32</v>
      </c>
      <c r="H546" s="8">
        <f t="shared" ref="H546:AG549" si="261">H547</f>
        <v>0</v>
      </c>
      <c r="I546" s="8">
        <f t="shared" si="261"/>
        <v>0</v>
      </c>
      <c r="J546" s="8">
        <f t="shared" si="261"/>
        <v>0</v>
      </c>
      <c r="K546" s="8">
        <f t="shared" si="261"/>
        <v>0</v>
      </c>
      <c r="L546" s="8">
        <f t="shared" si="261"/>
        <v>0</v>
      </c>
      <c r="M546" s="8">
        <f t="shared" si="261"/>
        <v>0</v>
      </c>
      <c r="N546" s="8">
        <f t="shared" si="261"/>
        <v>0</v>
      </c>
      <c r="O546" s="8">
        <f t="shared" si="261"/>
        <v>0</v>
      </c>
      <c r="P546" s="8">
        <f t="shared" si="261"/>
        <v>0</v>
      </c>
      <c r="Q546" s="8">
        <f t="shared" si="261"/>
        <v>0</v>
      </c>
      <c r="R546" s="8">
        <f t="shared" si="261"/>
        <v>0</v>
      </c>
      <c r="S546" s="8">
        <f t="shared" si="261"/>
        <v>0</v>
      </c>
      <c r="T546" s="8">
        <f t="shared" si="261"/>
        <v>0</v>
      </c>
      <c r="U546" s="8">
        <f t="shared" si="261"/>
        <v>0</v>
      </c>
      <c r="V546" s="8">
        <f t="shared" si="261"/>
        <v>0</v>
      </c>
      <c r="W546" s="8">
        <f t="shared" si="261"/>
        <v>0</v>
      </c>
      <c r="X546" s="8">
        <f t="shared" si="261"/>
        <v>0</v>
      </c>
      <c r="Y546" s="8">
        <f t="shared" si="261"/>
        <v>0</v>
      </c>
      <c r="Z546" s="8">
        <f t="shared" si="261"/>
        <v>0</v>
      </c>
      <c r="AA546" s="8">
        <f t="shared" si="261"/>
        <v>0</v>
      </c>
      <c r="AB546" s="8">
        <f t="shared" si="261"/>
        <v>0</v>
      </c>
      <c r="AC546" s="8">
        <f t="shared" si="261"/>
        <v>0</v>
      </c>
      <c r="AD546" s="8">
        <f t="shared" si="261"/>
        <v>0</v>
      </c>
      <c r="AE546" s="8">
        <f t="shared" si="261"/>
        <v>0</v>
      </c>
      <c r="AF546" s="8">
        <f t="shared" si="261"/>
        <v>0</v>
      </c>
      <c r="AG546" s="8">
        <f t="shared" si="261"/>
        <v>438.65</v>
      </c>
      <c r="AH546" s="8">
        <f>AH547</f>
        <v>480.32299999999998</v>
      </c>
      <c r="AI546" s="128">
        <f t="shared" si="252"/>
        <v>0.96763875408100231</v>
      </c>
    </row>
    <row r="547" spans="2:35" ht="15" x14ac:dyDescent="0.25">
      <c r="B547" s="94"/>
      <c r="C547" s="55"/>
      <c r="D547" s="44" t="s">
        <v>360</v>
      </c>
      <c r="E547" s="44"/>
      <c r="F547" s="78" t="s">
        <v>361</v>
      </c>
      <c r="G547" s="8">
        <f>G548</f>
        <v>453.32</v>
      </c>
      <c r="H547" s="8">
        <f t="shared" si="261"/>
        <v>0</v>
      </c>
      <c r="I547" s="8">
        <f t="shared" si="261"/>
        <v>0</v>
      </c>
      <c r="J547" s="8">
        <f t="shared" si="261"/>
        <v>0</v>
      </c>
      <c r="K547" s="8">
        <f t="shared" si="261"/>
        <v>0</v>
      </c>
      <c r="L547" s="8">
        <f t="shared" si="261"/>
        <v>0</v>
      </c>
      <c r="M547" s="8">
        <f t="shared" si="261"/>
        <v>0</v>
      </c>
      <c r="N547" s="8">
        <f t="shared" si="261"/>
        <v>0</v>
      </c>
      <c r="O547" s="8">
        <f t="shared" si="261"/>
        <v>0</v>
      </c>
      <c r="P547" s="8">
        <f t="shared" si="261"/>
        <v>0</v>
      </c>
      <c r="Q547" s="8">
        <f t="shared" si="261"/>
        <v>0</v>
      </c>
      <c r="R547" s="8">
        <f t="shared" si="261"/>
        <v>0</v>
      </c>
      <c r="S547" s="8">
        <f t="shared" si="261"/>
        <v>0</v>
      </c>
      <c r="T547" s="8">
        <f t="shared" si="261"/>
        <v>0</v>
      </c>
      <c r="U547" s="8">
        <f t="shared" si="261"/>
        <v>0</v>
      </c>
      <c r="V547" s="8">
        <f t="shared" si="261"/>
        <v>0</v>
      </c>
      <c r="W547" s="8">
        <f t="shared" si="261"/>
        <v>0</v>
      </c>
      <c r="X547" s="8">
        <f t="shared" si="261"/>
        <v>0</v>
      </c>
      <c r="Y547" s="8">
        <f t="shared" si="261"/>
        <v>0</v>
      </c>
      <c r="Z547" s="8">
        <f t="shared" si="261"/>
        <v>0</v>
      </c>
      <c r="AA547" s="8">
        <f t="shared" si="261"/>
        <v>0</v>
      </c>
      <c r="AB547" s="8">
        <f t="shared" si="261"/>
        <v>0</v>
      </c>
      <c r="AC547" s="8">
        <f t="shared" si="261"/>
        <v>0</v>
      </c>
      <c r="AD547" s="8">
        <f t="shared" si="261"/>
        <v>0</v>
      </c>
      <c r="AE547" s="8">
        <f t="shared" si="261"/>
        <v>0</v>
      </c>
      <c r="AF547" s="8">
        <f t="shared" si="261"/>
        <v>0</v>
      </c>
      <c r="AG547" s="8">
        <f t="shared" si="261"/>
        <v>438.65</v>
      </c>
      <c r="AH547" s="8">
        <f>AH548</f>
        <v>480.32299999999998</v>
      </c>
      <c r="AI547" s="128">
        <f t="shared" si="252"/>
        <v>0.96763875408100231</v>
      </c>
    </row>
    <row r="548" spans="2:35" ht="30" x14ac:dyDescent="0.25">
      <c r="B548" s="94"/>
      <c r="C548" s="55"/>
      <c r="D548" s="27" t="s">
        <v>395</v>
      </c>
      <c r="E548" s="51"/>
      <c r="F548" s="28" t="s">
        <v>396</v>
      </c>
      <c r="G548" s="8">
        <f>G549</f>
        <v>453.32</v>
      </c>
      <c r="H548" s="8">
        <f t="shared" si="261"/>
        <v>0</v>
      </c>
      <c r="I548" s="8">
        <f t="shared" si="261"/>
        <v>0</v>
      </c>
      <c r="J548" s="8">
        <f t="shared" si="261"/>
        <v>0</v>
      </c>
      <c r="K548" s="8">
        <f t="shared" si="261"/>
        <v>0</v>
      </c>
      <c r="L548" s="8">
        <f t="shared" si="261"/>
        <v>0</v>
      </c>
      <c r="M548" s="8">
        <f t="shared" si="261"/>
        <v>0</v>
      </c>
      <c r="N548" s="8">
        <f t="shared" si="261"/>
        <v>0</v>
      </c>
      <c r="O548" s="8">
        <f t="shared" si="261"/>
        <v>0</v>
      </c>
      <c r="P548" s="8">
        <f t="shared" si="261"/>
        <v>0</v>
      </c>
      <c r="Q548" s="8">
        <f t="shared" si="261"/>
        <v>0</v>
      </c>
      <c r="R548" s="8">
        <f t="shared" si="261"/>
        <v>0</v>
      </c>
      <c r="S548" s="8">
        <f t="shared" si="261"/>
        <v>0</v>
      </c>
      <c r="T548" s="8">
        <f t="shared" si="261"/>
        <v>0</v>
      </c>
      <c r="U548" s="8">
        <f t="shared" si="261"/>
        <v>0</v>
      </c>
      <c r="V548" s="8">
        <f t="shared" si="261"/>
        <v>0</v>
      </c>
      <c r="W548" s="8">
        <f t="shared" si="261"/>
        <v>0</v>
      </c>
      <c r="X548" s="8">
        <f t="shared" si="261"/>
        <v>0</v>
      </c>
      <c r="Y548" s="8">
        <f t="shared" si="261"/>
        <v>0</v>
      </c>
      <c r="Z548" s="8">
        <f t="shared" si="261"/>
        <v>0</v>
      </c>
      <c r="AA548" s="8">
        <f t="shared" si="261"/>
        <v>0</v>
      </c>
      <c r="AB548" s="8">
        <f t="shared" si="261"/>
        <v>0</v>
      </c>
      <c r="AC548" s="8">
        <f t="shared" si="261"/>
        <v>0</v>
      </c>
      <c r="AD548" s="8">
        <f t="shared" si="261"/>
        <v>0</v>
      </c>
      <c r="AE548" s="8">
        <f t="shared" si="261"/>
        <v>0</v>
      </c>
      <c r="AF548" s="8">
        <f t="shared" si="261"/>
        <v>0</v>
      </c>
      <c r="AG548" s="8">
        <f t="shared" si="261"/>
        <v>438.65</v>
      </c>
      <c r="AH548" s="8">
        <f>AH549</f>
        <v>480.32299999999998</v>
      </c>
      <c r="AI548" s="128">
        <f t="shared" si="252"/>
        <v>0.96763875408100231</v>
      </c>
    </row>
    <row r="549" spans="2:35" ht="45" x14ac:dyDescent="0.25">
      <c r="B549" s="94"/>
      <c r="C549" s="55"/>
      <c r="D549" s="27" t="s">
        <v>525</v>
      </c>
      <c r="E549" s="55"/>
      <c r="F549" s="28" t="s">
        <v>526</v>
      </c>
      <c r="G549" s="8">
        <f>G550</f>
        <v>453.32</v>
      </c>
      <c r="H549" s="8">
        <f t="shared" si="261"/>
        <v>0</v>
      </c>
      <c r="I549" s="8">
        <f t="shared" si="261"/>
        <v>0</v>
      </c>
      <c r="J549" s="8">
        <f t="shared" si="261"/>
        <v>0</v>
      </c>
      <c r="K549" s="8">
        <f t="shared" si="261"/>
        <v>0</v>
      </c>
      <c r="L549" s="8">
        <f t="shared" si="261"/>
        <v>0</v>
      </c>
      <c r="M549" s="8">
        <f t="shared" si="261"/>
        <v>0</v>
      </c>
      <c r="N549" s="8">
        <f t="shared" si="261"/>
        <v>0</v>
      </c>
      <c r="O549" s="8">
        <f t="shared" si="261"/>
        <v>0</v>
      </c>
      <c r="P549" s="8">
        <f t="shared" si="261"/>
        <v>0</v>
      </c>
      <c r="Q549" s="8">
        <f t="shared" si="261"/>
        <v>0</v>
      </c>
      <c r="R549" s="8">
        <f t="shared" si="261"/>
        <v>0</v>
      </c>
      <c r="S549" s="8">
        <f t="shared" si="261"/>
        <v>0</v>
      </c>
      <c r="T549" s="8">
        <f t="shared" si="261"/>
        <v>0</v>
      </c>
      <c r="U549" s="8">
        <f t="shared" si="261"/>
        <v>0</v>
      </c>
      <c r="V549" s="8">
        <f t="shared" si="261"/>
        <v>0</v>
      </c>
      <c r="W549" s="8">
        <f t="shared" si="261"/>
        <v>0</v>
      </c>
      <c r="X549" s="8">
        <f t="shared" si="261"/>
        <v>0</v>
      </c>
      <c r="Y549" s="8">
        <f t="shared" si="261"/>
        <v>0</v>
      </c>
      <c r="Z549" s="8">
        <f t="shared" si="261"/>
        <v>0</v>
      </c>
      <c r="AA549" s="8">
        <f t="shared" si="261"/>
        <v>0</v>
      </c>
      <c r="AB549" s="8">
        <f t="shared" si="261"/>
        <v>0</v>
      </c>
      <c r="AC549" s="8">
        <f t="shared" si="261"/>
        <v>0</v>
      </c>
      <c r="AD549" s="8">
        <f t="shared" si="261"/>
        <v>0</v>
      </c>
      <c r="AE549" s="8">
        <f t="shared" si="261"/>
        <v>0</v>
      </c>
      <c r="AF549" s="8">
        <f t="shared" si="261"/>
        <v>0</v>
      </c>
      <c r="AG549" s="8">
        <f t="shared" si="261"/>
        <v>438.65</v>
      </c>
      <c r="AH549" s="8">
        <f>AH550</f>
        <v>480.32299999999998</v>
      </c>
      <c r="AI549" s="128">
        <f t="shared" si="252"/>
        <v>0.96763875408100231</v>
      </c>
    </row>
    <row r="550" spans="2:35" ht="15" x14ac:dyDescent="0.25">
      <c r="B550" s="94"/>
      <c r="C550" s="55"/>
      <c r="D550" s="92"/>
      <c r="E550" s="86" t="s">
        <v>161</v>
      </c>
      <c r="F550" s="43" t="s">
        <v>162</v>
      </c>
      <c r="G550" s="8">
        <v>453.32</v>
      </c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>
        <v>438.65</v>
      </c>
      <c r="AH550" s="8">
        <v>480.32299999999998</v>
      </c>
      <c r="AI550" s="128">
        <f t="shared" si="252"/>
        <v>0.96763875408100231</v>
      </c>
    </row>
    <row r="551" spans="2:35" ht="48" customHeight="1" x14ac:dyDescent="0.25">
      <c r="B551" s="94"/>
      <c r="C551" s="59">
        <v>1400</v>
      </c>
      <c r="D551" s="76"/>
      <c r="E551" s="59"/>
      <c r="F551" s="46" t="s">
        <v>494</v>
      </c>
      <c r="G551" s="8">
        <f>G552</f>
        <v>36418.1</v>
      </c>
      <c r="H551" s="8">
        <f t="shared" ref="H551:AG553" si="262">H552</f>
        <v>0</v>
      </c>
      <c r="I551" s="8">
        <f t="shared" si="262"/>
        <v>0</v>
      </c>
      <c r="J551" s="8">
        <f t="shared" si="262"/>
        <v>0</v>
      </c>
      <c r="K551" s="8">
        <f t="shared" si="262"/>
        <v>0</v>
      </c>
      <c r="L551" s="8">
        <f t="shared" si="262"/>
        <v>0</v>
      </c>
      <c r="M551" s="8">
        <f t="shared" si="262"/>
        <v>0</v>
      </c>
      <c r="N551" s="8">
        <f t="shared" si="262"/>
        <v>0</v>
      </c>
      <c r="O551" s="8">
        <f t="shared" si="262"/>
        <v>0</v>
      </c>
      <c r="P551" s="8">
        <f t="shared" si="262"/>
        <v>0</v>
      </c>
      <c r="Q551" s="8">
        <f t="shared" si="262"/>
        <v>0</v>
      </c>
      <c r="R551" s="8">
        <f t="shared" si="262"/>
        <v>0</v>
      </c>
      <c r="S551" s="8">
        <f t="shared" si="262"/>
        <v>0</v>
      </c>
      <c r="T551" s="8">
        <f t="shared" si="262"/>
        <v>0</v>
      </c>
      <c r="U551" s="8">
        <f t="shared" si="262"/>
        <v>0</v>
      </c>
      <c r="V551" s="8">
        <f t="shared" si="262"/>
        <v>0</v>
      </c>
      <c r="W551" s="8">
        <f t="shared" si="262"/>
        <v>0</v>
      </c>
      <c r="X551" s="8">
        <f t="shared" si="262"/>
        <v>0</v>
      </c>
      <c r="Y551" s="8">
        <f t="shared" si="262"/>
        <v>0</v>
      </c>
      <c r="Z551" s="8">
        <f t="shared" si="262"/>
        <v>0</v>
      </c>
      <c r="AA551" s="8">
        <f t="shared" si="262"/>
        <v>0</v>
      </c>
      <c r="AB551" s="8">
        <f t="shared" si="262"/>
        <v>0</v>
      </c>
      <c r="AC551" s="8">
        <f t="shared" si="262"/>
        <v>0</v>
      </c>
      <c r="AD551" s="8">
        <f t="shared" si="262"/>
        <v>0</v>
      </c>
      <c r="AE551" s="8">
        <f t="shared" si="262"/>
        <v>0</v>
      </c>
      <c r="AF551" s="8">
        <f t="shared" si="262"/>
        <v>0</v>
      </c>
      <c r="AG551" s="8">
        <f t="shared" si="262"/>
        <v>36418.1</v>
      </c>
      <c r="AH551" s="8">
        <f>AH552</f>
        <v>36445.1</v>
      </c>
      <c r="AI551" s="128">
        <f t="shared" si="252"/>
        <v>1</v>
      </c>
    </row>
    <row r="552" spans="2:35" ht="45" x14ac:dyDescent="0.25">
      <c r="B552" s="94"/>
      <c r="C552" s="55">
        <v>1401</v>
      </c>
      <c r="D552" s="62"/>
      <c r="E552" s="86"/>
      <c r="F552" s="43" t="s">
        <v>495</v>
      </c>
      <c r="G552" s="8">
        <f>G553</f>
        <v>36418.1</v>
      </c>
      <c r="H552" s="8">
        <f t="shared" si="262"/>
        <v>0</v>
      </c>
      <c r="I552" s="8">
        <f t="shared" si="262"/>
        <v>0</v>
      </c>
      <c r="J552" s="8">
        <f t="shared" si="262"/>
        <v>0</v>
      </c>
      <c r="K552" s="8">
        <f t="shared" si="262"/>
        <v>0</v>
      </c>
      <c r="L552" s="8">
        <f t="shared" si="262"/>
        <v>0</v>
      </c>
      <c r="M552" s="8">
        <f t="shared" si="262"/>
        <v>0</v>
      </c>
      <c r="N552" s="8">
        <f t="shared" si="262"/>
        <v>0</v>
      </c>
      <c r="O552" s="8">
        <f t="shared" si="262"/>
        <v>0</v>
      </c>
      <c r="P552" s="8">
        <f t="shared" si="262"/>
        <v>0</v>
      </c>
      <c r="Q552" s="8">
        <f t="shared" si="262"/>
        <v>0</v>
      </c>
      <c r="R552" s="8">
        <f t="shared" si="262"/>
        <v>0</v>
      </c>
      <c r="S552" s="8">
        <f t="shared" si="262"/>
        <v>0</v>
      </c>
      <c r="T552" s="8">
        <f t="shared" si="262"/>
        <v>0</v>
      </c>
      <c r="U552" s="8">
        <f t="shared" si="262"/>
        <v>0</v>
      </c>
      <c r="V552" s="8">
        <f t="shared" si="262"/>
        <v>0</v>
      </c>
      <c r="W552" s="8">
        <f t="shared" si="262"/>
        <v>0</v>
      </c>
      <c r="X552" s="8">
        <f t="shared" si="262"/>
        <v>0</v>
      </c>
      <c r="Y552" s="8">
        <f t="shared" si="262"/>
        <v>0</v>
      </c>
      <c r="Z552" s="8">
        <f t="shared" si="262"/>
        <v>0</v>
      </c>
      <c r="AA552" s="8">
        <f t="shared" si="262"/>
        <v>0</v>
      </c>
      <c r="AB552" s="8">
        <f t="shared" si="262"/>
        <v>0</v>
      </c>
      <c r="AC552" s="8">
        <f t="shared" si="262"/>
        <v>0</v>
      </c>
      <c r="AD552" s="8">
        <f t="shared" si="262"/>
        <v>0</v>
      </c>
      <c r="AE552" s="8">
        <f t="shared" si="262"/>
        <v>0</v>
      </c>
      <c r="AF552" s="8">
        <f t="shared" si="262"/>
        <v>0</v>
      </c>
      <c r="AG552" s="8">
        <f t="shared" si="262"/>
        <v>36418.1</v>
      </c>
      <c r="AH552" s="8">
        <f>AH553</f>
        <v>36445.1</v>
      </c>
      <c r="AI552" s="128">
        <f t="shared" si="252"/>
        <v>1</v>
      </c>
    </row>
    <row r="553" spans="2:35" ht="66" customHeight="1" x14ac:dyDescent="0.25">
      <c r="B553" s="94"/>
      <c r="C553" s="59"/>
      <c r="D553" s="27" t="s">
        <v>254</v>
      </c>
      <c r="E553" s="28"/>
      <c r="F553" s="28" t="s">
        <v>496</v>
      </c>
      <c r="G553" s="8">
        <f>G554</f>
        <v>36418.1</v>
      </c>
      <c r="H553" s="8">
        <f t="shared" si="262"/>
        <v>0</v>
      </c>
      <c r="I553" s="8">
        <f t="shared" si="262"/>
        <v>0</v>
      </c>
      <c r="J553" s="8">
        <f t="shared" si="262"/>
        <v>0</v>
      </c>
      <c r="K553" s="8">
        <f t="shared" si="262"/>
        <v>0</v>
      </c>
      <c r="L553" s="8">
        <f t="shared" si="262"/>
        <v>0</v>
      </c>
      <c r="M553" s="8">
        <f t="shared" si="262"/>
        <v>0</v>
      </c>
      <c r="N553" s="8">
        <f t="shared" si="262"/>
        <v>0</v>
      </c>
      <c r="O553" s="8">
        <f t="shared" si="262"/>
        <v>0</v>
      </c>
      <c r="P553" s="8">
        <f t="shared" si="262"/>
        <v>0</v>
      </c>
      <c r="Q553" s="8">
        <f t="shared" si="262"/>
        <v>0</v>
      </c>
      <c r="R553" s="8">
        <f t="shared" si="262"/>
        <v>0</v>
      </c>
      <c r="S553" s="8">
        <f t="shared" si="262"/>
        <v>0</v>
      </c>
      <c r="T553" s="8">
        <f t="shared" si="262"/>
        <v>0</v>
      </c>
      <c r="U553" s="8">
        <f t="shared" si="262"/>
        <v>0</v>
      </c>
      <c r="V553" s="8">
        <f t="shared" si="262"/>
        <v>0</v>
      </c>
      <c r="W553" s="8">
        <f t="shared" si="262"/>
        <v>0</v>
      </c>
      <c r="X553" s="8">
        <f t="shared" si="262"/>
        <v>0</v>
      </c>
      <c r="Y553" s="8">
        <f t="shared" si="262"/>
        <v>0</v>
      </c>
      <c r="Z553" s="8">
        <f t="shared" si="262"/>
        <v>0</v>
      </c>
      <c r="AA553" s="8">
        <f t="shared" si="262"/>
        <v>0</v>
      </c>
      <c r="AB553" s="8">
        <f t="shared" si="262"/>
        <v>0</v>
      </c>
      <c r="AC553" s="8">
        <f t="shared" si="262"/>
        <v>0</v>
      </c>
      <c r="AD553" s="8">
        <f t="shared" si="262"/>
        <v>0</v>
      </c>
      <c r="AE553" s="8">
        <f t="shared" si="262"/>
        <v>0</v>
      </c>
      <c r="AF553" s="8">
        <f t="shared" si="262"/>
        <v>0</v>
      </c>
      <c r="AG553" s="8">
        <f t="shared" si="262"/>
        <v>36418.1</v>
      </c>
      <c r="AH553" s="8">
        <f>AH554</f>
        <v>36445.1</v>
      </c>
      <c r="AI553" s="128">
        <f t="shared" si="252"/>
        <v>1</v>
      </c>
    </row>
    <row r="554" spans="2:35" ht="42.75" customHeight="1" x14ac:dyDescent="0.25">
      <c r="B554" s="94"/>
      <c r="C554" s="59"/>
      <c r="D554" s="27" t="s">
        <v>262</v>
      </c>
      <c r="E554" s="39"/>
      <c r="F554" s="28" t="s">
        <v>263</v>
      </c>
      <c r="G554" s="8">
        <f>G556</f>
        <v>36418.1</v>
      </c>
      <c r="H554" s="8">
        <f t="shared" ref="H554:AG554" si="263">H556</f>
        <v>0</v>
      </c>
      <c r="I554" s="8">
        <f t="shared" si="263"/>
        <v>0</v>
      </c>
      <c r="J554" s="8">
        <f t="shared" si="263"/>
        <v>0</v>
      </c>
      <c r="K554" s="8">
        <f t="shared" si="263"/>
        <v>0</v>
      </c>
      <c r="L554" s="8">
        <f t="shared" si="263"/>
        <v>0</v>
      </c>
      <c r="M554" s="8">
        <f t="shared" si="263"/>
        <v>0</v>
      </c>
      <c r="N554" s="8">
        <f t="shared" si="263"/>
        <v>0</v>
      </c>
      <c r="O554" s="8">
        <f t="shared" si="263"/>
        <v>0</v>
      </c>
      <c r="P554" s="8">
        <f t="shared" si="263"/>
        <v>0</v>
      </c>
      <c r="Q554" s="8">
        <f t="shared" si="263"/>
        <v>0</v>
      </c>
      <c r="R554" s="8">
        <f t="shared" si="263"/>
        <v>0</v>
      </c>
      <c r="S554" s="8">
        <f t="shared" si="263"/>
        <v>0</v>
      </c>
      <c r="T554" s="8">
        <f t="shared" si="263"/>
        <v>0</v>
      </c>
      <c r="U554" s="8">
        <f t="shared" si="263"/>
        <v>0</v>
      </c>
      <c r="V554" s="8">
        <f t="shared" si="263"/>
        <v>0</v>
      </c>
      <c r="W554" s="8">
        <f t="shared" si="263"/>
        <v>0</v>
      </c>
      <c r="X554" s="8">
        <f t="shared" si="263"/>
        <v>0</v>
      </c>
      <c r="Y554" s="8">
        <f t="shared" si="263"/>
        <v>0</v>
      </c>
      <c r="Z554" s="8">
        <f t="shared" si="263"/>
        <v>0</v>
      </c>
      <c r="AA554" s="8">
        <f t="shared" si="263"/>
        <v>0</v>
      </c>
      <c r="AB554" s="8">
        <f t="shared" si="263"/>
        <v>0</v>
      </c>
      <c r="AC554" s="8">
        <f t="shared" si="263"/>
        <v>0</v>
      </c>
      <c r="AD554" s="8">
        <f t="shared" si="263"/>
        <v>0</v>
      </c>
      <c r="AE554" s="8">
        <f t="shared" si="263"/>
        <v>0</v>
      </c>
      <c r="AF554" s="8">
        <f t="shared" si="263"/>
        <v>0</v>
      </c>
      <c r="AG554" s="8">
        <f t="shared" si="263"/>
        <v>36418.1</v>
      </c>
      <c r="AH554" s="8">
        <f>AH556</f>
        <v>36445.1</v>
      </c>
      <c r="AI554" s="128">
        <f t="shared" si="252"/>
        <v>1</v>
      </c>
    </row>
    <row r="555" spans="2:35" ht="34.9" customHeight="1" x14ac:dyDescent="0.25">
      <c r="B555" s="94"/>
      <c r="C555" s="59"/>
      <c r="D555" s="27" t="s">
        <v>264</v>
      </c>
      <c r="E555" s="28"/>
      <c r="F555" s="28" t="s">
        <v>265</v>
      </c>
      <c r="G555" s="32">
        <f>G556</f>
        <v>36418.1</v>
      </c>
      <c r="H555" s="32">
        <f t="shared" ref="H555:AG556" si="264">H556</f>
        <v>0</v>
      </c>
      <c r="I555" s="32">
        <f t="shared" si="264"/>
        <v>0</v>
      </c>
      <c r="J555" s="32">
        <f t="shared" si="264"/>
        <v>0</v>
      </c>
      <c r="K555" s="32">
        <f t="shared" si="264"/>
        <v>0</v>
      </c>
      <c r="L555" s="32">
        <f t="shared" si="264"/>
        <v>0</v>
      </c>
      <c r="M555" s="32">
        <f t="shared" si="264"/>
        <v>0</v>
      </c>
      <c r="N555" s="32">
        <f t="shared" si="264"/>
        <v>0</v>
      </c>
      <c r="O555" s="32">
        <f t="shared" si="264"/>
        <v>0</v>
      </c>
      <c r="P555" s="32">
        <f t="shared" si="264"/>
        <v>0</v>
      </c>
      <c r="Q555" s="32">
        <f t="shared" si="264"/>
        <v>0</v>
      </c>
      <c r="R555" s="32">
        <f t="shared" si="264"/>
        <v>0</v>
      </c>
      <c r="S555" s="32">
        <f t="shared" si="264"/>
        <v>0</v>
      </c>
      <c r="T555" s="32">
        <f t="shared" si="264"/>
        <v>0</v>
      </c>
      <c r="U555" s="32">
        <f t="shared" si="264"/>
        <v>0</v>
      </c>
      <c r="V555" s="32">
        <f t="shared" si="264"/>
        <v>0</v>
      </c>
      <c r="W555" s="32">
        <f t="shared" si="264"/>
        <v>0</v>
      </c>
      <c r="X555" s="32">
        <f t="shared" si="264"/>
        <v>0</v>
      </c>
      <c r="Y555" s="32">
        <f t="shared" si="264"/>
        <v>0</v>
      </c>
      <c r="Z555" s="32">
        <f t="shared" si="264"/>
        <v>0</v>
      </c>
      <c r="AA555" s="32">
        <f t="shared" si="264"/>
        <v>0</v>
      </c>
      <c r="AB555" s="32">
        <f t="shared" si="264"/>
        <v>0</v>
      </c>
      <c r="AC555" s="32">
        <f t="shared" si="264"/>
        <v>0</v>
      </c>
      <c r="AD555" s="32">
        <f t="shared" si="264"/>
        <v>0</v>
      </c>
      <c r="AE555" s="32">
        <f t="shared" si="264"/>
        <v>0</v>
      </c>
      <c r="AF555" s="32">
        <f t="shared" si="264"/>
        <v>0</v>
      </c>
      <c r="AG555" s="32">
        <f t="shared" si="264"/>
        <v>36418.1</v>
      </c>
      <c r="AH555" s="32">
        <f>AH556</f>
        <v>36445.1</v>
      </c>
      <c r="AI555" s="128">
        <f t="shared" si="252"/>
        <v>1</v>
      </c>
    </row>
    <row r="556" spans="2:35" ht="47.25" customHeight="1" x14ac:dyDescent="0.25">
      <c r="B556" s="94"/>
      <c r="C556" s="59"/>
      <c r="D556" s="27" t="s">
        <v>266</v>
      </c>
      <c r="E556" s="28"/>
      <c r="F556" s="28" t="s">
        <v>267</v>
      </c>
      <c r="G556" s="32">
        <f>G557</f>
        <v>36418.1</v>
      </c>
      <c r="H556" s="32">
        <f t="shared" si="264"/>
        <v>0</v>
      </c>
      <c r="I556" s="32">
        <f t="shared" si="264"/>
        <v>0</v>
      </c>
      <c r="J556" s="32">
        <f t="shared" si="264"/>
        <v>0</v>
      </c>
      <c r="K556" s="32">
        <f t="shared" si="264"/>
        <v>0</v>
      </c>
      <c r="L556" s="32">
        <f t="shared" si="264"/>
        <v>0</v>
      </c>
      <c r="M556" s="32">
        <f t="shared" si="264"/>
        <v>0</v>
      </c>
      <c r="N556" s="32">
        <f t="shared" si="264"/>
        <v>0</v>
      </c>
      <c r="O556" s="32">
        <f t="shared" si="264"/>
        <v>0</v>
      </c>
      <c r="P556" s="32">
        <f t="shared" si="264"/>
        <v>0</v>
      </c>
      <c r="Q556" s="32">
        <f t="shared" si="264"/>
        <v>0</v>
      </c>
      <c r="R556" s="32">
        <f t="shared" si="264"/>
        <v>0</v>
      </c>
      <c r="S556" s="32">
        <f t="shared" si="264"/>
        <v>0</v>
      </c>
      <c r="T556" s="32">
        <f t="shared" si="264"/>
        <v>0</v>
      </c>
      <c r="U556" s="32">
        <f t="shared" si="264"/>
        <v>0</v>
      </c>
      <c r="V556" s="32">
        <f t="shared" si="264"/>
        <v>0</v>
      </c>
      <c r="W556" s="32">
        <f t="shared" si="264"/>
        <v>0</v>
      </c>
      <c r="X556" s="32">
        <f t="shared" si="264"/>
        <v>0</v>
      </c>
      <c r="Y556" s="32">
        <f t="shared" si="264"/>
        <v>0</v>
      </c>
      <c r="Z556" s="32">
        <f t="shared" si="264"/>
        <v>0</v>
      </c>
      <c r="AA556" s="32">
        <f t="shared" si="264"/>
        <v>0</v>
      </c>
      <c r="AB556" s="32">
        <f t="shared" si="264"/>
        <v>0</v>
      </c>
      <c r="AC556" s="32">
        <f t="shared" si="264"/>
        <v>0</v>
      </c>
      <c r="AD556" s="32">
        <f t="shared" si="264"/>
        <v>0</v>
      </c>
      <c r="AE556" s="32">
        <f t="shared" si="264"/>
        <v>0</v>
      </c>
      <c r="AF556" s="32">
        <f t="shared" si="264"/>
        <v>0</v>
      </c>
      <c r="AG556" s="32">
        <f t="shared" si="264"/>
        <v>36418.1</v>
      </c>
      <c r="AH556" s="32">
        <f>AH557</f>
        <v>36445.1</v>
      </c>
      <c r="AI556" s="128">
        <f t="shared" si="252"/>
        <v>1</v>
      </c>
    </row>
    <row r="557" spans="2:35" ht="27.75" customHeight="1" x14ac:dyDescent="0.25">
      <c r="B557" s="94"/>
      <c r="C557" s="59"/>
      <c r="D557" s="62"/>
      <c r="E557" s="86" t="s">
        <v>161</v>
      </c>
      <c r="F557" s="43" t="s">
        <v>162</v>
      </c>
      <c r="G557" s="32">
        <v>36418.1</v>
      </c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  <c r="AA557" s="32"/>
      <c r="AB557" s="32"/>
      <c r="AC557" s="32"/>
      <c r="AD557" s="32"/>
      <c r="AE557" s="32"/>
      <c r="AF557" s="32"/>
      <c r="AG557" s="32">
        <v>36418.1</v>
      </c>
      <c r="AH557" s="32">
        <v>36445.1</v>
      </c>
      <c r="AI557" s="128">
        <f t="shared" si="252"/>
        <v>1</v>
      </c>
    </row>
    <row r="558" spans="2:35" ht="20.25" customHeight="1" x14ac:dyDescent="0.25">
      <c r="B558" s="20"/>
      <c r="C558" s="20"/>
      <c r="D558" s="21"/>
      <c r="E558" s="22"/>
      <c r="F558" s="23" t="s">
        <v>497</v>
      </c>
      <c r="G558" s="11">
        <f>G11+G35+G317+G499+G513+G27</f>
        <v>620311.35799999989</v>
      </c>
      <c r="H558" s="11">
        <f t="shared" ref="H558:AG558" si="265">H11+H35+H317+H499+H513+H27</f>
        <v>10970.323240000002</v>
      </c>
      <c r="I558" s="11">
        <f t="shared" si="265"/>
        <v>10973.323240000002</v>
      </c>
      <c r="J558" s="11">
        <f t="shared" si="265"/>
        <v>10976.323240000002</v>
      </c>
      <c r="K558" s="11">
        <f t="shared" si="265"/>
        <v>10979.323240000002</v>
      </c>
      <c r="L558" s="11">
        <f t="shared" si="265"/>
        <v>10982.323240000002</v>
      </c>
      <c r="M558" s="11">
        <f t="shared" si="265"/>
        <v>10985.323240000002</v>
      </c>
      <c r="N558" s="11">
        <f t="shared" si="265"/>
        <v>10988.323240000002</v>
      </c>
      <c r="O558" s="11">
        <f t="shared" si="265"/>
        <v>10991.323240000002</v>
      </c>
      <c r="P558" s="11">
        <f t="shared" si="265"/>
        <v>10994.323240000002</v>
      </c>
      <c r="Q558" s="11">
        <f t="shared" si="265"/>
        <v>10997.323240000002</v>
      </c>
      <c r="R558" s="11">
        <f t="shared" si="265"/>
        <v>11000.323240000002</v>
      </c>
      <c r="S558" s="11">
        <f t="shared" si="265"/>
        <v>11003.323240000002</v>
      </c>
      <c r="T558" s="11">
        <f t="shared" si="265"/>
        <v>11006.323240000002</v>
      </c>
      <c r="U558" s="11">
        <f t="shared" si="265"/>
        <v>11009.323240000002</v>
      </c>
      <c r="V558" s="11">
        <f t="shared" si="265"/>
        <v>11012.323240000002</v>
      </c>
      <c r="W558" s="11">
        <f t="shared" si="265"/>
        <v>11015.323240000002</v>
      </c>
      <c r="X558" s="11">
        <f t="shared" si="265"/>
        <v>11018.323240000002</v>
      </c>
      <c r="Y558" s="11">
        <f t="shared" si="265"/>
        <v>11021.323240000002</v>
      </c>
      <c r="Z558" s="11">
        <f t="shared" si="265"/>
        <v>11024.323240000002</v>
      </c>
      <c r="AA558" s="11">
        <f t="shared" si="265"/>
        <v>11027.323240000002</v>
      </c>
      <c r="AB558" s="11">
        <f t="shared" si="265"/>
        <v>11030.323240000002</v>
      </c>
      <c r="AC558" s="11">
        <f t="shared" si="265"/>
        <v>11033.323240000002</v>
      </c>
      <c r="AD558" s="11">
        <f t="shared" si="265"/>
        <v>11036.323240000002</v>
      </c>
      <c r="AE558" s="11">
        <f t="shared" si="265"/>
        <v>11039.323240000002</v>
      </c>
      <c r="AF558" s="11">
        <f t="shared" si="265"/>
        <v>11042.323240000002</v>
      </c>
      <c r="AG558" s="11">
        <f t="shared" si="265"/>
        <v>576720.01599999995</v>
      </c>
      <c r="AH558" s="11" t="e">
        <f>AH11+AH35+AH317+AH499+AH513+AH27</f>
        <v>#REF!</v>
      </c>
      <c r="AI558" s="129">
        <f t="shared" si="252"/>
        <v>0.92972667445499213</v>
      </c>
    </row>
    <row r="559" spans="2:35" ht="15.75" customHeight="1" x14ac:dyDescent="0.2"/>
    <row r="560" spans="2:35" ht="18" hidden="1" customHeight="1" x14ac:dyDescent="0.2">
      <c r="G560" s="12">
        <f>G558-'[2]6'!E375</f>
        <v>620311.35799999989</v>
      </c>
    </row>
    <row r="561" spans="7:7" ht="11.25" hidden="1" customHeight="1" x14ac:dyDescent="0.2">
      <c r="G561" s="12">
        <f>G558-'[3]2.'!E488</f>
        <v>78888.382999999914</v>
      </c>
    </row>
    <row r="562" spans="7:7" hidden="1" x14ac:dyDescent="0.2">
      <c r="G562" s="12">
        <f>G558-'[2]6'!E375</f>
        <v>620311.35799999989</v>
      </c>
    </row>
    <row r="563" spans="7:7" hidden="1" x14ac:dyDescent="0.2">
      <c r="G563" s="12"/>
    </row>
    <row r="564" spans="7:7" hidden="1" x14ac:dyDescent="0.2">
      <c r="G564" s="12">
        <f>G558-'4'!D384</f>
        <v>-2.0000000949949026E-3</v>
      </c>
    </row>
    <row r="565" spans="7:7" x14ac:dyDescent="0.2">
      <c r="G565" s="25"/>
    </row>
    <row r="566" spans="7:7" x14ac:dyDescent="0.2">
      <c r="G566" s="12"/>
    </row>
  </sheetData>
  <mergeCells count="5">
    <mergeCell ref="B7:AI7"/>
    <mergeCell ref="F1:AI1"/>
    <mergeCell ref="F2:AI2"/>
    <mergeCell ref="F3:AI3"/>
    <mergeCell ref="F4:AI4"/>
  </mergeCells>
  <pageMargins left="0.17" right="0.23622047244094491" top="0.35433070866141736" bottom="0.15748031496062992" header="0.31496062992125984" footer="0.19685039370078741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0000"/>
  </sheetPr>
  <dimension ref="A1:AT531"/>
  <sheetViews>
    <sheetView workbookViewId="0">
      <selection activeCell="A6" sqref="A6:AR6"/>
    </sheetView>
  </sheetViews>
  <sheetFormatPr defaultRowHeight="12.75" x14ac:dyDescent="0.2"/>
  <cols>
    <col min="1" max="1" width="6.5703125" customWidth="1"/>
    <col min="2" max="2" width="13.7109375" style="15" customWidth="1"/>
    <col min="3" max="3" width="5.42578125" style="297" customWidth="1"/>
    <col min="4" max="4" width="46.5703125" customWidth="1"/>
    <col min="5" max="5" width="14.28515625" style="301" customWidth="1"/>
    <col min="6" max="8" width="9.140625" style="297" hidden="1" customWidth="1"/>
    <col min="9" max="9" width="0.140625" style="297" hidden="1" customWidth="1"/>
    <col min="10" max="11" width="9.140625" style="297" hidden="1" customWidth="1"/>
    <col min="12" max="12" width="8.85546875" style="297" hidden="1" customWidth="1"/>
    <col min="13" max="13" width="10.140625" style="297" hidden="1" customWidth="1"/>
    <col min="14" max="14" width="10.85546875" style="297" hidden="1" customWidth="1"/>
    <col min="15" max="15" width="10.5703125" style="297" hidden="1" customWidth="1"/>
    <col min="16" max="16" width="11.7109375" style="297" hidden="1" customWidth="1"/>
    <col min="17" max="17" width="12.42578125" style="297" hidden="1" customWidth="1"/>
    <col min="18" max="18" width="12" style="297" hidden="1" customWidth="1"/>
    <col min="19" max="19" width="11.7109375" style="297" hidden="1" customWidth="1"/>
    <col min="20" max="20" width="13.140625" style="297" hidden="1" customWidth="1"/>
    <col min="21" max="21" width="10.140625" style="297" hidden="1" customWidth="1"/>
    <col min="22" max="22" width="11.85546875" style="297" hidden="1" customWidth="1"/>
    <col min="23" max="23" width="10.28515625" style="297" hidden="1" customWidth="1"/>
    <col min="24" max="24" width="10.85546875" style="297" hidden="1" customWidth="1"/>
    <col min="25" max="26" width="11.7109375" style="297" hidden="1" customWidth="1"/>
    <col min="27" max="27" width="11.85546875" style="297" hidden="1" customWidth="1"/>
    <col min="28" max="28" width="11.28515625" style="297" hidden="1" customWidth="1"/>
    <col min="29" max="29" width="14.140625" style="297" hidden="1" customWidth="1"/>
    <col min="30" max="30" width="14.5703125" style="297" hidden="1" customWidth="1"/>
    <col min="31" max="31" width="10.42578125" style="297" hidden="1" customWidth="1"/>
    <col min="32" max="32" width="11.140625" style="297" hidden="1" customWidth="1"/>
    <col min="33" max="33" width="12.7109375" style="297" hidden="1" customWidth="1"/>
    <col min="34" max="34" width="12.28515625" style="297" hidden="1" customWidth="1"/>
    <col min="35" max="35" width="10.7109375" style="297" hidden="1" customWidth="1"/>
    <col min="36" max="36" width="16" style="297" hidden="1" customWidth="1"/>
    <col min="37" max="37" width="17.5703125" style="297" hidden="1" customWidth="1"/>
    <col min="38" max="38" width="12" style="297" hidden="1" customWidth="1"/>
    <col min="39" max="39" width="9.42578125" style="297" hidden="1" customWidth="1"/>
    <col min="40" max="40" width="9.5703125" style="297" hidden="1" customWidth="1"/>
    <col min="41" max="42" width="9.140625" style="297" hidden="1" customWidth="1"/>
    <col min="43" max="43" width="14.42578125" style="297" customWidth="1"/>
    <col min="44" max="44" width="8.140625" customWidth="1"/>
    <col min="46" max="46" width="10.140625" bestFit="1" customWidth="1"/>
    <col min="257" max="257" width="6.5703125" customWidth="1"/>
    <col min="258" max="258" width="13.7109375" customWidth="1"/>
    <col min="259" max="259" width="5.42578125" customWidth="1"/>
    <col min="260" max="260" width="46.5703125" customWidth="1"/>
    <col min="261" max="261" width="14.7109375" customWidth="1"/>
    <col min="262" max="298" width="0" hidden="1" customWidth="1"/>
    <col min="299" max="299" width="14.7109375" customWidth="1"/>
    <col min="300" max="300" width="8.140625" customWidth="1"/>
    <col min="513" max="513" width="6.5703125" customWidth="1"/>
    <col min="514" max="514" width="13.7109375" customWidth="1"/>
    <col min="515" max="515" width="5.42578125" customWidth="1"/>
    <col min="516" max="516" width="46.5703125" customWidth="1"/>
    <col min="517" max="517" width="14.7109375" customWidth="1"/>
    <col min="518" max="554" width="0" hidden="1" customWidth="1"/>
    <col min="555" max="555" width="14.7109375" customWidth="1"/>
    <col min="556" max="556" width="8.140625" customWidth="1"/>
    <col min="769" max="769" width="6.5703125" customWidth="1"/>
    <col min="770" max="770" width="13.7109375" customWidth="1"/>
    <col min="771" max="771" width="5.42578125" customWidth="1"/>
    <col min="772" max="772" width="46.5703125" customWidth="1"/>
    <col min="773" max="773" width="14.7109375" customWidth="1"/>
    <col min="774" max="810" width="0" hidden="1" customWidth="1"/>
    <col min="811" max="811" width="14.7109375" customWidth="1"/>
    <col min="812" max="812" width="8.140625" customWidth="1"/>
    <col min="1025" max="1025" width="6.5703125" customWidth="1"/>
    <col min="1026" max="1026" width="13.7109375" customWidth="1"/>
    <col min="1027" max="1027" width="5.42578125" customWidth="1"/>
    <col min="1028" max="1028" width="46.5703125" customWidth="1"/>
    <col min="1029" max="1029" width="14.7109375" customWidth="1"/>
    <col min="1030" max="1066" width="0" hidden="1" customWidth="1"/>
    <col min="1067" max="1067" width="14.7109375" customWidth="1"/>
    <col min="1068" max="1068" width="8.140625" customWidth="1"/>
    <col min="1281" max="1281" width="6.5703125" customWidth="1"/>
    <col min="1282" max="1282" width="13.7109375" customWidth="1"/>
    <col min="1283" max="1283" width="5.42578125" customWidth="1"/>
    <col min="1284" max="1284" width="46.5703125" customWidth="1"/>
    <col min="1285" max="1285" width="14.7109375" customWidth="1"/>
    <col min="1286" max="1322" width="0" hidden="1" customWidth="1"/>
    <col min="1323" max="1323" width="14.7109375" customWidth="1"/>
    <col min="1324" max="1324" width="8.140625" customWidth="1"/>
    <col min="1537" max="1537" width="6.5703125" customWidth="1"/>
    <col min="1538" max="1538" width="13.7109375" customWidth="1"/>
    <col min="1539" max="1539" width="5.42578125" customWidth="1"/>
    <col min="1540" max="1540" width="46.5703125" customWidth="1"/>
    <col min="1541" max="1541" width="14.7109375" customWidth="1"/>
    <col min="1542" max="1578" width="0" hidden="1" customWidth="1"/>
    <col min="1579" max="1579" width="14.7109375" customWidth="1"/>
    <col min="1580" max="1580" width="8.140625" customWidth="1"/>
    <col min="1793" max="1793" width="6.5703125" customWidth="1"/>
    <col min="1794" max="1794" width="13.7109375" customWidth="1"/>
    <col min="1795" max="1795" width="5.42578125" customWidth="1"/>
    <col min="1796" max="1796" width="46.5703125" customWidth="1"/>
    <col min="1797" max="1797" width="14.7109375" customWidth="1"/>
    <col min="1798" max="1834" width="0" hidden="1" customWidth="1"/>
    <col min="1835" max="1835" width="14.7109375" customWidth="1"/>
    <col min="1836" max="1836" width="8.140625" customWidth="1"/>
    <col min="2049" max="2049" width="6.5703125" customWidth="1"/>
    <col min="2050" max="2050" width="13.7109375" customWidth="1"/>
    <col min="2051" max="2051" width="5.42578125" customWidth="1"/>
    <col min="2052" max="2052" width="46.5703125" customWidth="1"/>
    <col min="2053" max="2053" width="14.7109375" customWidth="1"/>
    <col min="2054" max="2090" width="0" hidden="1" customWidth="1"/>
    <col min="2091" max="2091" width="14.7109375" customWidth="1"/>
    <col min="2092" max="2092" width="8.140625" customWidth="1"/>
    <col min="2305" max="2305" width="6.5703125" customWidth="1"/>
    <col min="2306" max="2306" width="13.7109375" customWidth="1"/>
    <col min="2307" max="2307" width="5.42578125" customWidth="1"/>
    <col min="2308" max="2308" width="46.5703125" customWidth="1"/>
    <col min="2309" max="2309" width="14.7109375" customWidth="1"/>
    <col min="2310" max="2346" width="0" hidden="1" customWidth="1"/>
    <col min="2347" max="2347" width="14.7109375" customWidth="1"/>
    <col min="2348" max="2348" width="8.140625" customWidth="1"/>
    <col min="2561" max="2561" width="6.5703125" customWidth="1"/>
    <col min="2562" max="2562" width="13.7109375" customWidth="1"/>
    <col min="2563" max="2563" width="5.42578125" customWidth="1"/>
    <col min="2564" max="2564" width="46.5703125" customWidth="1"/>
    <col min="2565" max="2565" width="14.7109375" customWidth="1"/>
    <col min="2566" max="2602" width="0" hidden="1" customWidth="1"/>
    <col min="2603" max="2603" width="14.7109375" customWidth="1"/>
    <col min="2604" max="2604" width="8.140625" customWidth="1"/>
    <col min="2817" max="2817" width="6.5703125" customWidth="1"/>
    <col min="2818" max="2818" width="13.7109375" customWidth="1"/>
    <col min="2819" max="2819" width="5.42578125" customWidth="1"/>
    <col min="2820" max="2820" width="46.5703125" customWidth="1"/>
    <col min="2821" max="2821" width="14.7109375" customWidth="1"/>
    <col min="2822" max="2858" width="0" hidden="1" customWidth="1"/>
    <col min="2859" max="2859" width="14.7109375" customWidth="1"/>
    <col min="2860" max="2860" width="8.140625" customWidth="1"/>
    <col min="3073" max="3073" width="6.5703125" customWidth="1"/>
    <col min="3074" max="3074" width="13.7109375" customWidth="1"/>
    <col min="3075" max="3075" width="5.42578125" customWidth="1"/>
    <col min="3076" max="3076" width="46.5703125" customWidth="1"/>
    <col min="3077" max="3077" width="14.7109375" customWidth="1"/>
    <col min="3078" max="3114" width="0" hidden="1" customWidth="1"/>
    <col min="3115" max="3115" width="14.7109375" customWidth="1"/>
    <col min="3116" max="3116" width="8.140625" customWidth="1"/>
    <col min="3329" max="3329" width="6.5703125" customWidth="1"/>
    <col min="3330" max="3330" width="13.7109375" customWidth="1"/>
    <col min="3331" max="3331" width="5.42578125" customWidth="1"/>
    <col min="3332" max="3332" width="46.5703125" customWidth="1"/>
    <col min="3333" max="3333" width="14.7109375" customWidth="1"/>
    <col min="3334" max="3370" width="0" hidden="1" customWidth="1"/>
    <col min="3371" max="3371" width="14.7109375" customWidth="1"/>
    <col min="3372" max="3372" width="8.140625" customWidth="1"/>
    <col min="3585" max="3585" width="6.5703125" customWidth="1"/>
    <col min="3586" max="3586" width="13.7109375" customWidth="1"/>
    <col min="3587" max="3587" width="5.42578125" customWidth="1"/>
    <col min="3588" max="3588" width="46.5703125" customWidth="1"/>
    <col min="3589" max="3589" width="14.7109375" customWidth="1"/>
    <col min="3590" max="3626" width="0" hidden="1" customWidth="1"/>
    <col min="3627" max="3627" width="14.7109375" customWidth="1"/>
    <col min="3628" max="3628" width="8.140625" customWidth="1"/>
    <col min="3841" max="3841" width="6.5703125" customWidth="1"/>
    <col min="3842" max="3842" width="13.7109375" customWidth="1"/>
    <col min="3843" max="3843" width="5.42578125" customWidth="1"/>
    <col min="3844" max="3844" width="46.5703125" customWidth="1"/>
    <col min="3845" max="3845" width="14.7109375" customWidth="1"/>
    <col min="3846" max="3882" width="0" hidden="1" customWidth="1"/>
    <col min="3883" max="3883" width="14.7109375" customWidth="1"/>
    <col min="3884" max="3884" width="8.140625" customWidth="1"/>
    <col min="4097" max="4097" width="6.5703125" customWidth="1"/>
    <col min="4098" max="4098" width="13.7109375" customWidth="1"/>
    <col min="4099" max="4099" width="5.42578125" customWidth="1"/>
    <col min="4100" max="4100" width="46.5703125" customWidth="1"/>
    <col min="4101" max="4101" width="14.7109375" customWidth="1"/>
    <col min="4102" max="4138" width="0" hidden="1" customWidth="1"/>
    <col min="4139" max="4139" width="14.7109375" customWidth="1"/>
    <col min="4140" max="4140" width="8.140625" customWidth="1"/>
    <col min="4353" max="4353" width="6.5703125" customWidth="1"/>
    <col min="4354" max="4354" width="13.7109375" customWidth="1"/>
    <col min="4355" max="4355" width="5.42578125" customWidth="1"/>
    <col min="4356" max="4356" width="46.5703125" customWidth="1"/>
    <col min="4357" max="4357" width="14.7109375" customWidth="1"/>
    <col min="4358" max="4394" width="0" hidden="1" customWidth="1"/>
    <col min="4395" max="4395" width="14.7109375" customWidth="1"/>
    <col min="4396" max="4396" width="8.140625" customWidth="1"/>
    <col min="4609" max="4609" width="6.5703125" customWidth="1"/>
    <col min="4610" max="4610" width="13.7109375" customWidth="1"/>
    <col min="4611" max="4611" width="5.42578125" customWidth="1"/>
    <col min="4612" max="4612" width="46.5703125" customWidth="1"/>
    <col min="4613" max="4613" width="14.7109375" customWidth="1"/>
    <col min="4614" max="4650" width="0" hidden="1" customWidth="1"/>
    <col min="4651" max="4651" width="14.7109375" customWidth="1"/>
    <col min="4652" max="4652" width="8.140625" customWidth="1"/>
    <col min="4865" max="4865" width="6.5703125" customWidth="1"/>
    <col min="4866" max="4866" width="13.7109375" customWidth="1"/>
    <col min="4867" max="4867" width="5.42578125" customWidth="1"/>
    <col min="4868" max="4868" width="46.5703125" customWidth="1"/>
    <col min="4869" max="4869" width="14.7109375" customWidth="1"/>
    <col min="4870" max="4906" width="0" hidden="1" customWidth="1"/>
    <col min="4907" max="4907" width="14.7109375" customWidth="1"/>
    <col min="4908" max="4908" width="8.140625" customWidth="1"/>
    <col min="5121" max="5121" width="6.5703125" customWidth="1"/>
    <col min="5122" max="5122" width="13.7109375" customWidth="1"/>
    <col min="5123" max="5123" width="5.42578125" customWidth="1"/>
    <col min="5124" max="5124" width="46.5703125" customWidth="1"/>
    <col min="5125" max="5125" width="14.7109375" customWidth="1"/>
    <col min="5126" max="5162" width="0" hidden="1" customWidth="1"/>
    <col min="5163" max="5163" width="14.7109375" customWidth="1"/>
    <col min="5164" max="5164" width="8.140625" customWidth="1"/>
    <col min="5377" max="5377" width="6.5703125" customWidth="1"/>
    <col min="5378" max="5378" width="13.7109375" customWidth="1"/>
    <col min="5379" max="5379" width="5.42578125" customWidth="1"/>
    <col min="5380" max="5380" width="46.5703125" customWidth="1"/>
    <col min="5381" max="5381" width="14.7109375" customWidth="1"/>
    <col min="5382" max="5418" width="0" hidden="1" customWidth="1"/>
    <col min="5419" max="5419" width="14.7109375" customWidth="1"/>
    <col min="5420" max="5420" width="8.140625" customWidth="1"/>
    <col min="5633" max="5633" width="6.5703125" customWidth="1"/>
    <col min="5634" max="5634" width="13.7109375" customWidth="1"/>
    <col min="5635" max="5635" width="5.42578125" customWidth="1"/>
    <col min="5636" max="5636" width="46.5703125" customWidth="1"/>
    <col min="5637" max="5637" width="14.7109375" customWidth="1"/>
    <col min="5638" max="5674" width="0" hidden="1" customWidth="1"/>
    <col min="5675" max="5675" width="14.7109375" customWidth="1"/>
    <col min="5676" max="5676" width="8.140625" customWidth="1"/>
    <col min="5889" max="5889" width="6.5703125" customWidth="1"/>
    <col min="5890" max="5890" width="13.7109375" customWidth="1"/>
    <col min="5891" max="5891" width="5.42578125" customWidth="1"/>
    <col min="5892" max="5892" width="46.5703125" customWidth="1"/>
    <col min="5893" max="5893" width="14.7109375" customWidth="1"/>
    <col min="5894" max="5930" width="0" hidden="1" customWidth="1"/>
    <col min="5931" max="5931" width="14.7109375" customWidth="1"/>
    <col min="5932" max="5932" width="8.140625" customWidth="1"/>
    <col min="6145" max="6145" width="6.5703125" customWidth="1"/>
    <col min="6146" max="6146" width="13.7109375" customWidth="1"/>
    <col min="6147" max="6147" width="5.42578125" customWidth="1"/>
    <col min="6148" max="6148" width="46.5703125" customWidth="1"/>
    <col min="6149" max="6149" width="14.7109375" customWidth="1"/>
    <col min="6150" max="6186" width="0" hidden="1" customWidth="1"/>
    <col min="6187" max="6187" width="14.7109375" customWidth="1"/>
    <col min="6188" max="6188" width="8.140625" customWidth="1"/>
    <col min="6401" max="6401" width="6.5703125" customWidth="1"/>
    <col min="6402" max="6402" width="13.7109375" customWidth="1"/>
    <col min="6403" max="6403" width="5.42578125" customWidth="1"/>
    <col min="6404" max="6404" width="46.5703125" customWidth="1"/>
    <col min="6405" max="6405" width="14.7109375" customWidth="1"/>
    <col min="6406" max="6442" width="0" hidden="1" customWidth="1"/>
    <col min="6443" max="6443" width="14.7109375" customWidth="1"/>
    <col min="6444" max="6444" width="8.140625" customWidth="1"/>
    <col min="6657" max="6657" width="6.5703125" customWidth="1"/>
    <col min="6658" max="6658" width="13.7109375" customWidth="1"/>
    <col min="6659" max="6659" width="5.42578125" customWidth="1"/>
    <col min="6660" max="6660" width="46.5703125" customWidth="1"/>
    <col min="6661" max="6661" width="14.7109375" customWidth="1"/>
    <col min="6662" max="6698" width="0" hidden="1" customWidth="1"/>
    <col min="6699" max="6699" width="14.7109375" customWidth="1"/>
    <col min="6700" max="6700" width="8.140625" customWidth="1"/>
    <col min="6913" max="6913" width="6.5703125" customWidth="1"/>
    <col min="6914" max="6914" width="13.7109375" customWidth="1"/>
    <col min="6915" max="6915" width="5.42578125" customWidth="1"/>
    <col min="6916" max="6916" width="46.5703125" customWidth="1"/>
    <col min="6917" max="6917" width="14.7109375" customWidth="1"/>
    <col min="6918" max="6954" width="0" hidden="1" customWidth="1"/>
    <col min="6955" max="6955" width="14.7109375" customWidth="1"/>
    <col min="6956" max="6956" width="8.140625" customWidth="1"/>
    <col min="7169" max="7169" width="6.5703125" customWidth="1"/>
    <col min="7170" max="7170" width="13.7109375" customWidth="1"/>
    <col min="7171" max="7171" width="5.42578125" customWidth="1"/>
    <col min="7172" max="7172" width="46.5703125" customWidth="1"/>
    <col min="7173" max="7173" width="14.7109375" customWidth="1"/>
    <col min="7174" max="7210" width="0" hidden="1" customWidth="1"/>
    <col min="7211" max="7211" width="14.7109375" customWidth="1"/>
    <col min="7212" max="7212" width="8.140625" customWidth="1"/>
    <col min="7425" max="7425" width="6.5703125" customWidth="1"/>
    <col min="7426" max="7426" width="13.7109375" customWidth="1"/>
    <col min="7427" max="7427" width="5.42578125" customWidth="1"/>
    <col min="7428" max="7428" width="46.5703125" customWidth="1"/>
    <col min="7429" max="7429" width="14.7109375" customWidth="1"/>
    <col min="7430" max="7466" width="0" hidden="1" customWidth="1"/>
    <col min="7467" max="7467" width="14.7109375" customWidth="1"/>
    <col min="7468" max="7468" width="8.140625" customWidth="1"/>
    <col min="7681" max="7681" width="6.5703125" customWidth="1"/>
    <col min="7682" max="7682" width="13.7109375" customWidth="1"/>
    <col min="7683" max="7683" width="5.42578125" customWidth="1"/>
    <col min="7684" max="7684" width="46.5703125" customWidth="1"/>
    <col min="7685" max="7685" width="14.7109375" customWidth="1"/>
    <col min="7686" max="7722" width="0" hidden="1" customWidth="1"/>
    <col min="7723" max="7723" width="14.7109375" customWidth="1"/>
    <col min="7724" max="7724" width="8.140625" customWidth="1"/>
    <col min="7937" max="7937" width="6.5703125" customWidth="1"/>
    <col min="7938" max="7938" width="13.7109375" customWidth="1"/>
    <col min="7939" max="7939" width="5.42578125" customWidth="1"/>
    <col min="7940" max="7940" width="46.5703125" customWidth="1"/>
    <col min="7941" max="7941" width="14.7109375" customWidth="1"/>
    <col min="7942" max="7978" width="0" hidden="1" customWidth="1"/>
    <col min="7979" max="7979" width="14.7109375" customWidth="1"/>
    <col min="7980" max="7980" width="8.140625" customWidth="1"/>
    <col min="8193" max="8193" width="6.5703125" customWidth="1"/>
    <col min="8194" max="8194" width="13.7109375" customWidth="1"/>
    <col min="8195" max="8195" width="5.42578125" customWidth="1"/>
    <col min="8196" max="8196" width="46.5703125" customWidth="1"/>
    <col min="8197" max="8197" width="14.7109375" customWidth="1"/>
    <col min="8198" max="8234" width="0" hidden="1" customWidth="1"/>
    <col min="8235" max="8235" width="14.7109375" customWidth="1"/>
    <col min="8236" max="8236" width="8.140625" customWidth="1"/>
    <col min="8449" max="8449" width="6.5703125" customWidth="1"/>
    <col min="8450" max="8450" width="13.7109375" customWidth="1"/>
    <col min="8451" max="8451" width="5.42578125" customWidth="1"/>
    <col min="8452" max="8452" width="46.5703125" customWidth="1"/>
    <col min="8453" max="8453" width="14.7109375" customWidth="1"/>
    <col min="8454" max="8490" width="0" hidden="1" customWidth="1"/>
    <col min="8491" max="8491" width="14.7109375" customWidth="1"/>
    <col min="8492" max="8492" width="8.140625" customWidth="1"/>
    <col min="8705" max="8705" width="6.5703125" customWidth="1"/>
    <col min="8706" max="8706" width="13.7109375" customWidth="1"/>
    <col min="8707" max="8707" width="5.42578125" customWidth="1"/>
    <col min="8708" max="8708" width="46.5703125" customWidth="1"/>
    <col min="8709" max="8709" width="14.7109375" customWidth="1"/>
    <col min="8710" max="8746" width="0" hidden="1" customWidth="1"/>
    <col min="8747" max="8747" width="14.7109375" customWidth="1"/>
    <col min="8748" max="8748" width="8.140625" customWidth="1"/>
    <col min="8961" max="8961" width="6.5703125" customWidth="1"/>
    <col min="8962" max="8962" width="13.7109375" customWidth="1"/>
    <col min="8963" max="8963" width="5.42578125" customWidth="1"/>
    <col min="8964" max="8964" width="46.5703125" customWidth="1"/>
    <col min="8965" max="8965" width="14.7109375" customWidth="1"/>
    <col min="8966" max="9002" width="0" hidden="1" customWidth="1"/>
    <col min="9003" max="9003" width="14.7109375" customWidth="1"/>
    <col min="9004" max="9004" width="8.140625" customWidth="1"/>
    <col min="9217" max="9217" width="6.5703125" customWidth="1"/>
    <col min="9218" max="9218" width="13.7109375" customWidth="1"/>
    <col min="9219" max="9219" width="5.42578125" customWidth="1"/>
    <col min="9220" max="9220" width="46.5703125" customWidth="1"/>
    <col min="9221" max="9221" width="14.7109375" customWidth="1"/>
    <col min="9222" max="9258" width="0" hidden="1" customWidth="1"/>
    <col min="9259" max="9259" width="14.7109375" customWidth="1"/>
    <col min="9260" max="9260" width="8.140625" customWidth="1"/>
    <col min="9473" max="9473" width="6.5703125" customWidth="1"/>
    <col min="9474" max="9474" width="13.7109375" customWidth="1"/>
    <col min="9475" max="9475" width="5.42578125" customWidth="1"/>
    <col min="9476" max="9476" width="46.5703125" customWidth="1"/>
    <col min="9477" max="9477" width="14.7109375" customWidth="1"/>
    <col min="9478" max="9514" width="0" hidden="1" customWidth="1"/>
    <col min="9515" max="9515" width="14.7109375" customWidth="1"/>
    <col min="9516" max="9516" width="8.140625" customWidth="1"/>
    <col min="9729" max="9729" width="6.5703125" customWidth="1"/>
    <col min="9730" max="9730" width="13.7109375" customWidth="1"/>
    <col min="9731" max="9731" width="5.42578125" customWidth="1"/>
    <col min="9732" max="9732" width="46.5703125" customWidth="1"/>
    <col min="9733" max="9733" width="14.7109375" customWidth="1"/>
    <col min="9734" max="9770" width="0" hidden="1" customWidth="1"/>
    <col min="9771" max="9771" width="14.7109375" customWidth="1"/>
    <col min="9772" max="9772" width="8.140625" customWidth="1"/>
    <col min="9985" max="9985" width="6.5703125" customWidth="1"/>
    <col min="9986" max="9986" width="13.7109375" customWidth="1"/>
    <col min="9987" max="9987" width="5.42578125" customWidth="1"/>
    <col min="9988" max="9988" width="46.5703125" customWidth="1"/>
    <col min="9989" max="9989" width="14.7109375" customWidth="1"/>
    <col min="9990" max="10026" width="0" hidden="1" customWidth="1"/>
    <col min="10027" max="10027" width="14.7109375" customWidth="1"/>
    <col min="10028" max="10028" width="8.140625" customWidth="1"/>
    <col min="10241" max="10241" width="6.5703125" customWidth="1"/>
    <col min="10242" max="10242" width="13.7109375" customWidth="1"/>
    <col min="10243" max="10243" width="5.42578125" customWidth="1"/>
    <col min="10244" max="10244" width="46.5703125" customWidth="1"/>
    <col min="10245" max="10245" width="14.7109375" customWidth="1"/>
    <col min="10246" max="10282" width="0" hidden="1" customWidth="1"/>
    <col min="10283" max="10283" width="14.7109375" customWidth="1"/>
    <col min="10284" max="10284" width="8.140625" customWidth="1"/>
    <col min="10497" max="10497" width="6.5703125" customWidth="1"/>
    <col min="10498" max="10498" width="13.7109375" customWidth="1"/>
    <col min="10499" max="10499" width="5.42578125" customWidth="1"/>
    <col min="10500" max="10500" width="46.5703125" customWidth="1"/>
    <col min="10501" max="10501" width="14.7109375" customWidth="1"/>
    <col min="10502" max="10538" width="0" hidden="1" customWidth="1"/>
    <col min="10539" max="10539" width="14.7109375" customWidth="1"/>
    <col min="10540" max="10540" width="8.140625" customWidth="1"/>
    <col min="10753" max="10753" width="6.5703125" customWidth="1"/>
    <col min="10754" max="10754" width="13.7109375" customWidth="1"/>
    <col min="10755" max="10755" width="5.42578125" customWidth="1"/>
    <col min="10756" max="10756" width="46.5703125" customWidth="1"/>
    <col min="10757" max="10757" width="14.7109375" customWidth="1"/>
    <col min="10758" max="10794" width="0" hidden="1" customWidth="1"/>
    <col min="10795" max="10795" width="14.7109375" customWidth="1"/>
    <col min="10796" max="10796" width="8.140625" customWidth="1"/>
    <col min="11009" max="11009" width="6.5703125" customWidth="1"/>
    <col min="11010" max="11010" width="13.7109375" customWidth="1"/>
    <col min="11011" max="11011" width="5.42578125" customWidth="1"/>
    <col min="11012" max="11012" width="46.5703125" customWidth="1"/>
    <col min="11013" max="11013" width="14.7109375" customWidth="1"/>
    <col min="11014" max="11050" width="0" hidden="1" customWidth="1"/>
    <col min="11051" max="11051" width="14.7109375" customWidth="1"/>
    <col min="11052" max="11052" width="8.140625" customWidth="1"/>
    <col min="11265" max="11265" width="6.5703125" customWidth="1"/>
    <col min="11266" max="11266" width="13.7109375" customWidth="1"/>
    <col min="11267" max="11267" width="5.42578125" customWidth="1"/>
    <col min="11268" max="11268" width="46.5703125" customWidth="1"/>
    <col min="11269" max="11269" width="14.7109375" customWidth="1"/>
    <col min="11270" max="11306" width="0" hidden="1" customWidth="1"/>
    <col min="11307" max="11307" width="14.7109375" customWidth="1"/>
    <col min="11308" max="11308" width="8.140625" customWidth="1"/>
    <col min="11521" max="11521" width="6.5703125" customWidth="1"/>
    <col min="11522" max="11522" width="13.7109375" customWidth="1"/>
    <col min="11523" max="11523" width="5.42578125" customWidth="1"/>
    <col min="11524" max="11524" width="46.5703125" customWidth="1"/>
    <col min="11525" max="11525" width="14.7109375" customWidth="1"/>
    <col min="11526" max="11562" width="0" hidden="1" customWidth="1"/>
    <col min="11563" max="11563" width="14.7109375" customWidth="1"/>
    <col min="11564" max="11564" width="8.140625" customWidth="1"/>
    <col min="11777" max="11777" width="6.5703125" customWidth="1"/>
    <col min="11778" max="11778" width="13.7109375" customWidth="1"/>
    <col min="11779" max="11779" width="5.42578125" customWidth="1"/>
    <col min="11780" max="11780" width="46.5703125" customWidth="1"/>
    <col min="11781" max="11781" width="14.7109375" customWidth="1"/>
    <col min="11782" max="11818" width="0" hidden="1" customWidth="1"/>
    <col min="11819" max="11819" width="14.7109375" customWidth="1"/>
    <col min="11820" max="11820" width="8.140625" customWidth="1"/>
    <col min="12033" max="12033" width="6.5703125" customWidth="1"/>
    <col min="12034" max="12034" width="13.7109375" customWidth="1"/>
    <col min="12035" max="12035" width="5.42578125" customWidth="1"/>
    <col min="12036" max="12036" width="46.5703125" customWidth="1"/>
    <col min="12037" max="12037" width="14.7109375" customWidth="1"/>
    <col min="12038" max="12074" width="0" hidden="1" customWidth="1"/>
    <col min="12075" max="12075" width="14.7109375" customWidth="1"/>
    <col min="12076" max="12076" width="8.140625" customWidth="1"/>
    <col min="12289" max="12289" width="6.5703125" customWidth="1"/>
    <col min="12290" max="12290" width="13.7109375" customWidth="1"/>
    <col min="12291" max="12291" width="5.42578125" customWidth="1"/>
    <col min="12292" max="12292" width="46.5703125" customWidth="1"/>
    <col min="12293" max="12293" width="14.7109375" customWidth="1"/>
    <col min="12294" max="12330" width="0" hidden="1" customWidth="1"/>
    <col min="12331" max="12331" width="14.7109375" customWidth="1"/>
    <col min="12332" max="12332" width="8.140625" customWidth="1"/>
    <col min="12545" max="12545" width="6.5703125" customWidth="1"/>
    <col min="12546" max="12546" width="13.7109375" customWidth="1"/>
    <col min="12547" max="12547" width="5.42578125" customWidth="1"/>
    <col min="12548" max="12548" width="46.5703125" customWidth="1"/>
    <col min="12549" max="12549" width="14.7109375" customWidth="1"/>
    <col min="12550" max="12586" width="0" hidden="1" customWidth="1"/>
    <col min="12587" max="12587" width="14.7109375" customWidth="1"/>
    <col min="12588" max="12588" width="8.140625" customWidth="1"/>
    <col min="12801" max="12801" width="6.5703125" customWidth="1"/>
    <col min="12802" max="12802" width="13.7109375" customWidth="1"/>
    <col min="12803" max="12803" width="5.42578125" customWidth="1"/>
    <col min="12804" max="12804" width="46.5703125" customWidth="1"/>
    <col min="12805" max="12805" width="14.7109375" customWidth="1"/>
    <col min="12806" max="12842" width="0" hidden="1" customWidth="1"/>
    <col min="12843" max="12843" width="14.7109375" customWidth="1"/>
    <col min="12844" max="12844" width="8.140625" customWidth="1"/>
    <col min="13057" max="13057" width="6.5703125" customWidth="1"/>
    <col min="13058" max="13058" width="13.7109375" customWidth="1"/>
    <col min="13059" max="13059" width="5.42578125" customWidth="1"/>
    <col min="13060" max="13060" width="46.5703125" customWidth="1"/>
    <col min="13061" max="13061" width="14.7109375" customWidth="1"/>
    <col min="13062" max="13098" width="0" hidden="1" customWidth="1"/>
    <col min="13099" max="13099" width="14.7109375" customWidth="1"/>
    <col min="13100" max="13100" width="8.140625" customWidth="1"/>
    <col min="13313" max="13313" width="6.5703125" customWidth="1"/>
    <col min="13314" max="13314" width="13.7109375" customWidth="1"/>
    <col min="13315" max="13315" width="5.42578125" customWidth="1"/>
    <col min="13316" max="13316" width="46.5703125" customWidth="1"/>
    <col min="13317" max="13317" width="14.7109375" customWidth="1"/>
    <col min="13318" max="13354" width="0" hidden="1" customWidth="1"/>
    <col min="13355" max="13355" width="14.7109375" customWidth="1"/>
    <col min="13356" max="13356" width="8.140625" customWidth="1"/>
    <col min="13569" max="13569" width="6.5703125" customWidth="1"/>
    <col min="13570" max="13570" width="13.7109375" customWidth="1"/>
    <col min="13571" max="13571" width="5.42578125" customWidth="1"/>
    <col min="13572" max="13572" width="46.5703125" customWidth="1"/>
    <col min="13573" max="13573" width="14.7109375" customWidth="1"/>
    <col min="13574" max="13610" width="0" hidden="1" customWidth="1"/>
    <col min="13611" max="13611" width="14.7109375" customWidth="1"/>
    <col min="13612" max="13612" width="8.140625" customWidth="1"/>
    <col min="13825" max="13825" width="6.5703125" customWidth="1"/>
    <col min="13826" max="13826" width="13.7109375" customWidth="1"/>
    <col min="13827" max="13827" width="5.42578125" customWidth="1"/>
    <col min="13828" max="13828" width="46.5703125" customWidth="1"/>
    <col min="13829" max="13829" width="14.7109375" customWidth="1"/>
    <col min="13830" max="13866" width="0" hidden="1" customWidth="1"/>
    <col min="13867" max="13867" width="14.7109375" customWidth="1"/>
    <col min="13868" max="13868" width="8.140625" customWidth="1"/>
    <col min="14081" max="14081" width="6.5703125" customWidth="1"/>
    <col min="14082" max="14082" width="13.7109375" customWidth="1"/>
    <col min="14083" max="14083" width="5.42578125" customWidth="1"/>
    <col min="14084" max="14084" width="46.5703125" customWidth="1"/>
    <col min="14085" max="14085" width="14.7109375" customWidth="1"/>
    <col min="14086" max="14122" width="0" hidden="1" customWidth="1"/>
    <col min="14123" max="14123" width="14.7109375" customWidth="1"/>
    <col min="14124" max="14124" width="8.140625" customWidth="1"/>
    <col min="14337" max="14337" width="6.5703125" customWidth="1"/>
    <col min="14338" max="14338" width="13.7109375" customWidth="1"/>
    <col min="14339" max="14339" width="5.42578125" customWidth="1"/>
    <col min="14340" max="14340" width="46.5703125" customWidth="1"/>
    <col min="14341" max="14341" width="14.7109375" customWidth="1"/>
    <col min="14342" max="14378" width="0" hidden="1" customWidth="1"/>
    <col min="14379" max="14379" width="14.7109375" customWidth="1"/>
    <col min="14380" max="14380" width="8.140625" customWidth="1"/>
    <col min="14593" max="14593" width="6.5703125" customWidth="1"/>
    <col min="14594" max="14594" width="13.7109375" customWidth="1"/>
    <col min="14595" max="14595" width="5.42578125" customWidth="1"/>
    <col min="14596" max="14596" width="46.5703125" customWidth="1"/>
    <col min="14597" max="14597" width="14.7109375" customWidth="1"/>
    <col min="14598" max="14634" width="0" hidden="1" customWidth="1"/>
    <col min="14635" max="14635" width="14.7109375" customWidth="1"/>
    <col min="14636" max="14636" width="8.140625" customWidth="1"/>
    <col min="14849" max="14849" width="6.5703125" customWidth="1"/>
    <col min="14850" max="14850" width="13.7109375" customWidth="1"/>
    <col min="14851" max="14851" width="5.42578125" customWidth="1"/>
    <col min="14852" max="14852" width="46.5703125" customWidth="1"/>
    <col min="14853" max="14853" width="14.7109375" customWidth="1"/>
    <col min="14854" max="14890" width="0" hidden="1" customWidth="1"/>
    <col min="14891" max="14891" width="14.7109375" customWidth="1"/>
    <col min="14892" max="14892" width="8.140625" customWidth="1"/>
    <col min="15105" max="15105" width="6.5703125" customWidth="1"/>
    <col min="15106" max="15106" width="13.7109375" customWidth="1"/>
    <col min="15107" max="15107" width="5.42578125" customWidth="1"/>
    <col min="15108" max="15108" width="46.5703125" customWidth="1"/>
    <col min="15109" max="15109" width="14.7109375" customWidth="1"/>
    <col min="15110" max="15146" width="0" hidden="1" customWidth="1"/>
    <col min="15147" max="15147" width="14.7109375" customWidth="1"/>
    <col min="15148" max="15148" width="8.140625" customWidth="1"/>
    <col min="15361" max="15361" width="6.5703125" customWidth="1"/>
    <col min="15362" max="15362" width="13.7109375" customWidth="1"/>
    <col min="15363" max="15363" width="5.42578125" customWidth="1"/>
    <col min="15364" max="15364" width="46.5703125" customWidth="1"/>
    <col min="15365" max="15365" width="14.7109375" customWidth="1"/>
    <col min="15366" max="15402" width="0" hidden="1" customWidth="1"/>
    <col min="15403" max="15403" width="14.7109375" customWidth="1"/>
    <col min="15404" max="15404" width="8.140625" customWidth="1"/>
    <col min="15617" max="15617" width="6.5703125" customWidth="1"/>
    <col min="15618" max="15618" width="13.7109375" customWidth="1"/>
    <col min="15619" max="15619" width="5.42578125" customWidth="1"/>
    <col min="15620" max="15620" width="46.5703125" customWidth="1"/>
    <col min="15621" max="15621" width="14.7109375" customWidth="1"/>
    <col min="15622" max="15658" width="0" hidden="1" customWidth="1"/>
    <col min="15659" max="15659" width="14.7109375" customWidth="1"/>
    <col min="15660" max="15660" width="8.140625" customWidth="1"/>
    <col min="15873" max="15873" width="6.5703125" customWidth="1"/>
    <col min="15874" max="15874" width="13.7109375" customWidth="1"/>
    <col min="15875" max="15875" width="5.42578125" customWidth="1"/>
    <col min="15876" max="15876" width="46.5703125" customWidth="1"/>
    <col min="15877" max="15877" width="14.7109375" customWidth="1"/>
    <col min="15878" max="15914" width="0" hidden="1" customWidth="1"/>
    <col min="15915" max="15915" width="14.7109375" customWidth="1"/>
    <col min="15916" max="15916" width="8.140625" customWidth="1"/>
    <col min="16129" max="16129" width="6.5703125" customWidth="1"/>
    <col min="16130" max="16130" width="13.7109375" customWidth="1"/>
    <col min="16131" max="16131" width="5.42578125" customWidth="1"/>
    <col min="16132" max="16132" width="46.5703125" customWidth="1"/>
    <col min="16133" max="16133" width="14.7109375" customWidth="1"/>
    <col min="16134" max="16170" width="0" hidden="1" customWidth="1"/>
    <col min="16171" max="16171" width="14.7109375" customWidth="1"/>
    <col min="16172" max="16172" width="8.140625" customWidth="1"/>
  </cols>
  <sheetData>
    <row r="1" spans="1:44" ht="13.5" x14ac:dyDescent="0.25">
      <c r="D1" s="364" t="s">
        <v>518</v>
      </c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7"/>
      <c r="AG1" s="367"/>
      <c r="AH1" s="367"/>
      <c r="AI1" s="367"/>
      <c r="AJ1" s="367"/>
      <c r="AK1" s="367"/>
      <c r="AL1" s="367"/>
      <c r="AM1" s="367"/>
      <c r="AN1" s="367"/>
      <c r="AO1" s="367"/>
      <c r="AP1" s="367"/>
      <c r="AQ1" s="367"/>
      <c r="AR1" s="367"/>
    </row>
    <row r="2" spans="1:44" ht="15" x14ac:dyDescent="0.25">
      <c r="D2" s="364" t="s">
        <v>0</v>
      </c>
      <c r="E2" s="364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7"/>
      <c r="AA2" s="367"/>
      <c r="AB2" s="367"/>
      <c r="AC2" s="367"/>
      <c r="AD2" s="367"/>
      <c r="AE2" s="367"/>
      <c r="AF2" s="367"/>
      <c r="AG2" s="367"/>
      <c r="AH2" s="367"/>
      <c r="AI2" s="367"/>
      <c r="AJ2" s="367"/>
      <c r="AK2" s="367"/>
      <c r="AL2" s="367"/>
      <c r="AM2" s="367"/>
      <c r="AN2" s="367"/>
      <c r="AO2" s="367"/>
      <c r="AP2" s="367"/>
      <c r="AQ2" s="367"/>
      <c r="AR2" s="367"/>
    </row>
    <row r="3" spans="1:44" ht="15" x14ac:dyDescent="0.25">
      <c r="D3" s="364" t="s">
        <v>1</v>
      </c>
      <c r="E3" s="364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7"/>
      <c r="W3" s="367"/>
      <c r="X3" s="367"/>
      <c r="Y3" s="367"/>
      <c r="Z3" s="367"/>
      <c r="AA3" s="367"/>
      <c r="AB3" s="367"/>
      <c r="AC3" s="367"/>
      <c r="AD3" s="367"/>
      <c r="AE3" s="367"/>
      <c r="AF3" s="367"/>
      <c r="AG3" s="367"/>
      <c r="AH3" s="367"/>
      <c r="AI3" s="367"/>
      <c r="AJ3" s="367"/>
      <c r="AK3" s="367"/>
      <c r="AL3" s="367"/>
      <c r="AM3" s="367"/>
      <c r="AN3" s="367"/>
      <c r="AO3" s="367"/>
      <c r="AP3" s="367"/>
      <c r="AQ3" s="367"/>
      <c r="AR3" s="367"/>
    </row>
    <row r="4" spans="1:44" ht="15" x14ac:dyDescent="0.25">
      <c r="D4" s="364" t="s">
        <v>846</v>
      </c>
      <c r="E4" s="364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7"/>
      <c r="U4" s="367"/>
      <c r="V4" s="367"/>
      <c r="W4" s="367"/>
      <c r="X4" s="367"/>
      <c r="Y4" s="367"/>
      <c r="Z4" s="367"/>
      <c r="AA4" s="367"/>
      <c r="AB4" s="367"/>
      <c r="AC4" s="367"/>
      <c r="AD4" s="367"/>
      <c r="AE4" s="367"/>
      <c r="AF4" s="367"/>
      <c r="AG4" s="367"/>
      <c r="AH4" s="367"/>
      <c r="AI4" s="367"/>
      <c r="AJ4" s="367"/>
      <c r="AK4" s="367"/>
      <c r="AL4" s="367"/>
      <c r="AM4" s="367"/>
      <c r="AN4" s="367"/>
      <c r="AO4" s="367"/>
      <c r="AP4" s="367"/>
      <c r="AQ4" s="367"/>
      <c r="AR4" s="367"/>
    </row>
    <row r="5" spans="1:44" x14ac:dyDescent="0.2">
      <c r="D5" s="16"/>
      <c r="E5" s="298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299"/>
      <c r="U5" s="299"/>
      <c r="V5" s="299"/>
      <c r="W5" s="299"/>
      <c r="X5" s="299"/>
      <c r="Y5" s="299"/>
      <c r="Z5" s="299"/>
      <c r="AA5" s="299"/>
      <c r="AB5" s="299"/>
      <c r="AC5" s="299"/>
      <c r="AD5" s="299"/>
      <c r="AE5" s="299"/>
      <c r="AF5" s="299"/>
      <c r="AG5" s="299"/>
      <c r="AH5" s="299"/>
      <c r="AI5" s="299"/>
      <c r="AJ5" s="299"/>
      <c r="AK5" s="299"/>
      <c r="AL5" s="299"/>
      <c r="AM5" s="299"/>
      <c r="AN5" s="299"/>
      <c r="AO5" s="299"/>
      <c r="AP5" s="299"/>
      <c r="AQ5" s="299"/>
      <c r="AR5" s="16"/>
    </row>
    <row r="6" spans="1:44" ht="36.75" customHeight="1" x14ac:dyDescent="0.25">
      <c r="A6" s="368" t="s">
        <v>821</v>
      </c>
      <c r="B6" s="365"/>
      <c r="C6" s="365"/>
      <c r="D6" s="365"/>
      <c r="E6" s="365"/>
      <c r="F6" s="365"/>
      <c r="G6" s="365"/>
      <c r="H6" s="365"/>
      <c r="I6" s="365"/>
      <c r="J6" s="365"/>
      <c r="K6" s="365"/>
      <c r="L6" s="365"/>
      <c r="M6" s="365"/>
      <c r="N6" s="365"/>
      <c r="O6" s="365"/>
      <c r="P6" s="365"/>
      <c r="Q6" s="365"/>
      <c r="R6" s="365"/>
      <c r="S6" s="365"/>
      <c r="T6" s="365"/>
      <c r="U6" s="365"/>
      <c r="V6" s="365"/>
      <c r="W6" s="365"/>
      <c r="X6" s="365"/>
      <c r="Y6" s="365"/>
      <c r="Z6" s="365"/>
      <c r="AA6" s="365"/>
      <c r="AB6" s="365"/>
      <c r="AC6" s="365"/>
      <c r="AD6" s="365"/>
      <c r="AE6" s="365"/>
      <c r="AF6" s="365"/>
      <c r="AG6" s="365"/>
      <c r="AH6" s="365"/>
      <c r="AI6" s="365"/>
      <c r="AJ6" s="365"/>
      <c r="AK6" s="365"/>
      <c r="AL6" s="365"/>
      <c r="AM6" s="365"/>
      <c r="AN6" s="365"/>
      <c r="AO6" s="365"/>
      <c r="AP6" s="365"/>
      <c r="AQ6" s="365"/>
      <c r="AR6" s="365"/>
    </row>
    <row r="7" spans="1:44" ht="15.75" x14ac:dyDescent="0.25">
      <c r="A7" s="300"/>
      <c r="D7" s="227"/>
    </row>
    <row r="8" spans="1:44" ht="52.5" customHeight="1" x14ac:dyDescent="0.2">
      <c r="A8" s="7" t="s">
        <v>415</v>
      </c>
      <c r="B8" s="7" t="s">
        <v>2</v>
      </c>
      <c r="C8" s="7" t="s">
        <v>3</v>
      </c>
      <c r="D8" s="7" t="s">
        <v>4</v>
      </c>
      <c r="E8" s="127" t="s">
        <v>543</v>
      </c>
      <c r="F8" s="127" t="s">
        <v>544</v>
      </c>
      <c r="G8" s="7" t="s">
        <v>416</v>
      </c>
      <c r="H8" s="7" t="s">
        <v>416</v>
      </c>
      <c r="I8" s="7" t="s">
        <v>416</v>
      </c>
      <c r="J8" s="7" t="s">
        <v>416</v>
      </c>
      <c r="K8" s="7" t="s">
        <v>416</v>
      </c>
      <c r="L8" s="7" t="s">
        <v>416</v>
      </c>
      <c r="M8" s="7" t="s">
        <v>416</v>
      </c>
      <c r="N8" s="7" t="s">
        <v>416</v>
      </c>
      <c r="O8" s="7" t="s">
        <v>416</v>
      </c>
      <c r="P8" s="7" t="s">
        <v>416</v>
      </c>
      <c r="Q8" s="7" t="s">
        <v>416</v>
      </c>
      <c r="R8" s="7" t="s">
        <v>416</v>
      </c>
      <c r="S8" s="7" t="s">
        <v>416</v>
      </c>
      <c r="T8" s="7" t="s">
        <v>416</v>
      </c>
      <c r="U8" s="7" t="s">
        <v>416</v>
      </c>
      <c r="V8" s="7" t="s">
        <v>416</v>
      </c>
      <c r="W8" s="7" t="s">
        <v>416</v>
      </c>
      <c r="X8" s="7" t="s">
        <v>416</v>
      </c>
      <c r="Y8" s="7" t="s">
        <v>416</v>
      </c>
      <c r="Z8" s="7" t="s">
        <v>416</v>
      </c>
      <c r="AA8" s="7" t="s">
        <v>416</v>
      </c>
      <c r="AB8" s="7" t="s">
        <v>416</v>
      </c>
      <c r="AC8" s="7" t="s">
        <v>416</v>
      </c>
      <c r="AD8" s="7" t="s">
        <v>416</v>
      </c>
      <c r="AE8" s="7" t="s">
        <v>416</v>
      </c>
      <c r="AF8" s="7" t="s">
        <v>416</v>
      </c>
      <c r="AG8" s="7" t="s">
        <v>416</v>
      </c>
      <c r="AH8" s="7" t="s">
        <v>416</v>
      </c>
      <c r="AI8" s="7" t="s">
        <v>416</v>
      </c>
      <c r="AJ8" s="7" t="s">
        <v>416</v>
      </c>
      <c r="AK8" s="7" t="s">
        <v>416</v>
      </c>
      <c r="AL8" s="7" t="s">
        <v>416</v>
      </c>
      <c r="AM8" s="7" t="s">
        <v>416</v>
      </c>
      <c r="AN8" s="7" t="s">
        <v>416</v>
      </c>
      <c r="AO8" s="7" t="s">
        <v>416</v>
      </c>
      <c r="AP8" s="7" t="s">
        <v>416</v>
      </c>
      <c r="AQ8" s="7" t="s">
        <v>544</v>
      </c>
      <c r="AR8" s="7" t="s">
        <v>545</v>
      </c>
    </row>
    <row r="9" spans="1:44" x14ac:dyDescent="0.2">
      <c r="A9" s="26">
        <v>1</v>
      </c>
      <c r="B9" s="26">
        <v>2</v>
      </c>
      <c r="C9" s="26">
        <v>3</v>
      </c>
      <c r="D9" s="26">
        <v>4</v>
      </c>
      <c r="E9" s="26">
        <v>5</v>
      </c>
      <c r="F9" s="26">
        <v>6</v>
      </c>
      <c r="G9" s="26">
        <v>7</v>
      </c>
      <c r="H9" s="26">
        <v>8</v>
      </c>
      <c r="I9" s="26">
        <v>9</v>
      </c>
      <c r="J9" s="26">
        <v>10</v>
      </c>
      <c r="K9" s="26">
        <v>11</v>
      </c>
      <c r="L9" s="26">
        <v>12</v>
      </c>
      <c r="M9" s="26">
        <v>13</v>
      </c>
      <c r="N9" s="26">
        <v>14</v>
      </c>
      <c r="O9" s="26">
        <v>15</v>
      </c>
      <c r="P9" s="26">
        <v>16</v>
      </c>
      <c r="Q9" s="26">
        <v>17</v>
      </c>
      <c r="R9" s="26">
        <v>18</v>
      </c>
      <c r="S9" s="26">
        <v>19</v>
      </c>
      <c r="T9" s="26">
        <v>20</v>
      </c>
      <c r="U9" s="26">
        <v>21</v>
      </c>
      <c r="V9" s="26">
        <v>22</v>
      </c>
      <c r="W9" s="26">
        <v>23</v>
      </c>
      <c r="X9" s="26">
        <v>24</v>
      </c>
      <c r="Y9" s="26">
        <v>25</v>
      </c>
      <c r="Z9" s="26">
        <v>26</v>
      </c>
      <c r="AA9" s="26">
        <v>27</v>
      </c>
      <c r="AB9" s="26">
        <v>28</v>
      </c>
      <c r="AC9" s="26">
        <v>29</v>
      </c>
      <c r="AD9" s="26">
        <v>30</v>
      </c>
      <c r="AE9" s="26">
        <v>31</v>
      </c>
      <c r="AF9" s="26">
        <v>32</v>
      </c>
      <c r="AG9" s="26">
        <v>33</v>
      </c>
      <c r="AH9" s="26">
        <v>34</v>
      </c>
      <c r="AI9" s="26">
        <v>35</v>
      </c>
      <c r="AJ9" s="26">
        <v>36</v>
      </c>
      <c r="AK9" s="26">
        <v>37</v>
      </c>
      <c r="AL9" s="26">
        <v>38</v>
      </c>
      <c r="AM9" s="26">
        <v>39</v>
      </c>
      <c r="AN9" s="26">
        <v>40</v>
      </c>
      <c r="AO9" s="26">
        <v>41</v>
      </c>
      <c r="AP9" s="26">
        <v>42</v>
      </c>
      <c r="AQ9" s="26">
        <v>6</v>
      </c>
      <c r="AR9" s="26">
        <v>7</v>
      </c>
    </row>
    <row r="10" spans="1:44" ht="21" customHeight="1" x14ac:dyDescent="0.2">
      <c r="A10" s="72" t="s">
        <v>418</v>
      </c>
      <c r="B10" s="72"/>
      <c r="C10" s="67"/>
      <c r="D10" s="302" t="s">
        <v>419</v>
      </c>
      <c r="E10" s="11">
        <f>E11+E16+E25+E64+E85+E91+E59</f>
        <v>46205.019</v>
      </c>
      <c r="F10" s="11">
        <f t="shared" ref="F10:AQ10" si="0">F11+F16+F25+F64+F85+F91+F59</f>
        <v>5770.920000000001</v>
      </c>
      <c r="G10" s="11">
        <f t="shared" si="0"/>
        <v>3679.2995774647889</v>
      </c>
      <c r="H10" s="11">
        <f t="shared" si="0"/>
        <v>3676.87</v>
      </c>
      <c r="I10" s="11">
        <f t="shared" si="0"/>
        <v>3678.37</v>
      </c>
      <c r="J10" s="11">
        <f t="shared" si="0"/>
        <v>3676.87</v>
      </c>
      <c r="K10" s="11">
        <f t="shared" si="0"/>
        <v>3678.37</v>
      </c>
      <c r="L10" s="11">
        <f t="shared" si="0"/>
        <v>3676.87</v>
      </c>
      <c r="M10" s="11">
        <f t="shared" si="0"/>
        <v>3678.37</v>
      </c>
      <c r="N10" s="11">
        <f t="shared" si="0"/>
        <v>3676.87</v>
      </c>
      <c r="O10" s="11">
        <f t="shared" si="0"/>
        <v>3678.37</v>
      </c>
      <c r="P10" s="11">
        <f t="shared" si="0"/>
        <v>3676.87</v>
      </c>
      <c r="Q10" s="11">
        <f t="shared" si="0"/>
        <v>3678.37</v>
      </c>
      <c r="R10" s="11">
        <f t="shared" si="0"/>
        <v>3676.87</v>
      </c>
      <c r="S10" s="11">
        <f t="shared" si="0"/>
        <v>3678.37</v>
      </c>
      <c r="T10" s="11">
        <f t="shared" si="0"/>
        <v>3676.87</v>
      </c>
      <c r="U10" s="11">
        <f t="shared" si="0"/>
        <v>3678.37</v>
      </c>
      <c r="V10" s="11">
        <f t="shared" si="0"/>
        <v>3676.87</v>
      </c>
      <c r="W10" s="11">
        <f t="shared" si="0"/>
        <v>3678.37</v>
      </c>
      <c r="X10" s="11">
        <f t="shared" si="0"/>
        <v>3676.87</v>
      </c>
      <c r="Y10" s="11">
        <f t="shared" si="0"/>
        <v>3678.37</v>
      </c>
      <c r="Z10" s="11">
        <f t="shared" si="0"/>
        <v>3676.87</v>
      </c>
      <c r="AA10" s="11">
        <f t="shared" si="0"/>
        <v>3678.37</v>
      </c>
      <c r="AB10" s="11">
        <f t="shared" si="0"/>
        <v>3676.87</v>
      </c>
      <c r="AC10" s="11">
        <f t="shared" si="0"/>
        <v>3678.37</v>
      </c>
      <c r="AD10" s="11">
        <f t="shared" si="0"/>
        <v>3676.87</v>
      </c>
      <c r="AE10" s="11">
        <f t="shared" si="0"/>
        <v>3282.9700000000003</v>
      </c>
      <c r="AF10" s="11">
        <f t="shared" si="0"/>
        <v>3281.4700000000003</v>
      </c>
      <c r="AG10" s="11">
        <f t="shared" si="0"/>
        <v>3282.9700000000003</v>
      </c>
      <c r="AH10" s="11">
        <f t="shared" si="0"/>
        <v>3281.4700000000003</v>
      </c>
      <c r="AI10" s="11">
        <f t="shared" si="0"/>
        <v>3282.9700000000003</v>
      </c>
      <c r="AJ10" s="11">
        <f t="shared" si="0"/>
        <v>3281.4700000000003</v>
      </c>
      <c r="AK10" s="11">
        <f t="shared" si="0"/>
        <v>3282.9700000000003</v>
      </c>
      <c r="AL10" s="11">
        <f t="shared" si="0"/>
        <v>3281.4700000000003</v>
      </c>
      <c r="AM10" s="11">
        <f t="shared" si="0"/>
        <v>3282.9700000000003</v>
      </c>
      <c r="AN10" s="11">
        <f t="shared" si="0"/>
        <v>3281.4700000000003</v>
      </c>
      <c r="AO10" s="11">
        <f t="shared" si="0"/>
        <v>3282.9700000000003</v>
      </c>
      <c r="AP10" s="11">
        <f t="shared" si="0"/>
        <v>3281.4700000000003</v>
      </c>
      <c r="AQ10" s="11">
        <f t="shared" si="0"/>
        <v>44492.574000000001</v>
      </c>
      <c r="AR10" s="129">
        <f>AQ10/E10</f>
        <v>0.96293811717727029</v>
      </c>
    </row>
    <row r="11" spans="1:44" ht="45" x14ac:dyDescent="0.25">
      <c r="A11" s="55" t="s">
        <v>459</v>
      </c>
      <c r="B11" s="55"/>
      <c r="C11" s="7"/>
      <c r="D11" s="43" t="s">
        <v>800</v>
      </c>
      <c r="E11" s="8">
        <f>E12</f>
        <v>1562.4259999999999</v>
      </c>
      <c r="F11" s="8">
        <f t="shared" ref="F11:AQ14" si="1">F12</f>
        <v>1189.2</v>
      </c>
      <c r="G11" s="8">
        <f t="shared" si="1"/>
        <v>1190.7</v>
      </c>
      <c r="H11" s="8">
        <f t="shared" si="1"/>
        <v>1189.2</v>
      </c>
      <c r="I11" s="8">
        <f t="shared" si="1"/>
        <v>1190.7</v>
      </c>
      <c r="J11" s="8">
        <f t="shared" si="1"/>
        <v>1189.2</v>
      </c>
      <c r="K11" s="8">
        <f t="shared" si="1"/>
        <v>1190.7</v>
      </c>
      <c r="L11" s="8">
        <f t="shared" si="1"/>
        <v>1189.2</v>
      </c>
      <c r="M11" s="8">
        <f t="shared" si="1"/>
        <v>1190.7</v>
      </c>
      <c r="N11" s="8">
        <f t="shared" si="1"/>
        <v>1189.2</v>
      </c>
      <c r="O11" s="8">
        <f t="shared" si="1"/>
        <v>1190.7</v>
      </c>
      <c r="P11" s="8">
        <f t="shared" si="1"/>
        <v>1189.2</v>
      </c>
      <c r="Q11" s="8">
        <f t="shared" si="1"/>
        <v>1190.7</v>
      </c>
      <c r="R11" s="8">
        <f t="shared" si="1"/>
        <v>1189.2</v>
      </c>
      <c r="S11" s="8">
        <f t="shared" si="1"/>
        <v>1190.7</v>
      </c>
      <c r="T11" s="8">
        <f t="shared" si="1"/>
        <v>1189.2</v>
      </c>
      <c r="U11" s="8">
        <f t="shared" si="1"/>
        <v>1190.7</v>
      </c>
      <c r="V11" s="8">
        <f t="shared" si="1"/>
        <v>1189.2</v>
      </c>
      <c r="W11" s="8">
        <f t="shared" si="1"/>
        <v>1190.7</v>
      </c>
      <c r="X11" s="8">
        <f t="shared" si="1"/>
        <v>1189.2</v>
      </c>
      <c r="Y11" s="8">
        <f t="shared" si="1"/>
        <v>1190.7</v>
      </c>
      <c r="Z11" s="8">
        <f t="shared" si="1"/>
        <v>1189.2</v>
      </c>
      <c r="AA11" s="8">
        <f t="shared" si="1"/>
        <v>1190.7</v>
      </c>
      <c r="AB11" s="8">
        <f t="shared" si="1"/>
        <v>1189.2</v>
      </c>
      <c r="AC11" s="8">
        <f t="shared" si="1"/>
        <v>1190.7</v>
      </c>
      <c r="AD11" s="8">
        <f t="shared" si="1"/>
        <v>1189.2</v>
      </c>
      <c r="AE11" s="8">
        <f t="shared" si="1"/>
        <v>1190.7</v>
      </c>
      <c r="AF11" s="8">
        <f t="shared" si="1"/>
        <v>1189.2</v>
      </c>
      <c r="AG11" s="8">
        <f t="shared" si="1"/>
        <v>1190.7</v>
      </c>
      <c r="AH11" s="8">
        <f t="shared" si="1"/>
        <v>1189.2</v>
      </c>
      <c r="AI11" s="8">
        <f t="shared" si="1"/>
        <v>1190.7</v>
      </c>
      <c r="AJ11" s="8">
        <f t="shared" si="1"/>
        <v>1189.2</v>
      </c>
      <c r="AK11" s="8">
        <f t="shared" si="1"/>
        <v>1190.7</v>
      </c>
      <c r="AL11" s="8">
        <f t="shared" si="1"/>
        <v>1189.2</v>
      </c>
      <c r="AM11" s="8">
        <f t="shared" si="1"/>
        <v>1190.7</v>
      </c>
      <c r="AN11" s="8">
        <f t="shared" si="1"/>
        <v>1189.2</v>
      </c>
      <c r="AO11" s="8">
        <f t="shared" si="1"/>
        <v>1190.7</v>
      </c>
      <c r="AP11" s="8">
        <f t="shared" si="1"/>
        <v>1189.2</v>
      </c>
      <c r="AQ11" s="8">
        <f t="shared" si="1"/>
        <v>1562.4259999999999</v>
      </c>
      <c r="AR11" s="128">
        <f>AQ11/E11</f>
        <v>1</v>
      </c>
    </row>
    <row r="12" spans="1:44" ht="15" x14ac:dyDescent="0.25">
      <c r="A12" s="55"/>
      <c r="B12" s="44" t="s">
        <v>360</v>
      </c>
      <c r="C12" s="7"/>
      <c r="D12" s="43" t="s">
        <v>361</v>
      </c>
      <c r="E12" s="8">
        <f>E13</f>
        <v>1562.4259999999999</v>
      </c>
      <c r="F12" s="8">
        <f t="shared" si="1"/>
        <v>1189.2</v>
      </c>
      <c r="G12" s="8">
        <f t="shared" si="1"/>
        <v>1190.7</v>
      </c>
      <c r="H12" s="8">
        <f t="shared" si="1"/>
        <v>1189.2</v>
      </c>
      <c r="I12" s="8">
        <f t="shared" si="1"/>
        <v>1190.7</v>
      </c>
      <c r="J12" s="8">
        <f t="shared" si="1"/>
        <v>1189.2</v>
      </c>
      <c r="K12" s="8">
        <f t="shared" si="1"/>
        <v>1190.7</v>
      </c>
      <c r="L12" s="8">
        <f t="shared" si="1"/>
        <v>1189.2</v>
      </c>
      <c r="M12" s="8">
        <f t="shared" si="1"/>
        <v>1190.7</v>
      </c>
      <c r="N12" s="8">
        <f t="shared" si="1"/>
        <v>1189.2</v>
      </c>
      <c r="O12" s="8">
        <f t="shared" si="1"/>
        <v>1190.7</v>
      </c>
      <c r="P12" s="8">
        <f t="shared" si="1"/>
        <v>1189.2</v>
      </c>
      <c r="Q12" s="8">
        <f t="shared" si="1"/>
        <v>1190.7</v>
      </c>
      <c r="R12" s="8">
        <f t="shared" si="1"/>
        <v>1189.2</v>
      </c>
      <c r="S12" s="8">
        <f t="shared" si="1"/>
        <v>1190.7</v>
      </c>
      <c r="T12" s="8">
        <f t="shared" si="1"/>
        <v>1189.2</v>
      </c>
      <c r="U12" s="8">
        <f t="shared" si="1"/>
        <v>1190.7</v>
      </c>
      <c r="V12" s="8">
        <f t="shared" si="1"/>
        <v>1189.2</v>
      </c>
      <c r="W12" s="8">
        <f t="shared" si="1"/>
        <v>1190.7</v>
      </c>
      <c r="X12" s="8">
        <f t="shared" si="1"/>
        <v>1189.2</v>
      </c>
      <c r="Y12" s="8">
        <f t="shared" si="1"/>
        <v>1190.7</v>
      </c>
      <c r="Z12" s="8">
        <f t="shared" si="1"/>
        <v>1189.2</v>
      </c>
      <c r="AA12" s="8">
        <f t="shared" si="1"/>
        <v>1190.7</v>
      </c>
      <c r="AB12" s="8">
        <f t="shared" si="1"/>
        <v>1189.2</v>
      </c>
      <c r="AC12" s="8">
        <f t="shared" si="1"/>
        <v>1190.7</v>
      </c>
      <c r="AD12" s="8">
        <f t="shared" si="1"/>
        <v>1189.2</v>
      </c>
      <c r="AE12" s="8">
        <f t="shared" si="1"/>
        <v>1190.7</v>
      </c>
      <c r="AF12" s="8">
        <f t="shared" si="1"/>
        <v>1189.2</v>
      </c>
      <c r="AG12" s="8">
        <f t="shared" si="1"/>
        <v>1190.7</v>
      </c>
      <c r="AH12" s="8">
        <f t="shared" si="1"/>
        <v>1189.2</v>
      </c>
      <c r="AI12" s="8">
        <f t="shared" si="1"/>
        <v>1190.7</v>
      </c>
      <c r="AJ12" s="8">
        <f t="shared" si="1"/>
        <v>1189.2</v>
      </c>
      <c r="AK12" s="8">
        <f t="shared" si="1"/>
        <v>1190.7</v>
      </c>
      <c r="AL12" s="8">
        <f t="shared" si="1"/>
        <v>1189.2</v>
      </c>
      <c r="AM12" s="8">
        <f t="shared" si="1"/>
        <v>1190.7</v>
      </c>
      <c r="AN12" s="8">
        <f t="shared" si="1"/>
        <v>1189.2</v>
      </c>
      <c r="AO12" s="8">
        <f t="shared" si="1"/>
        <v>1190.7</v>
      </c>
      <c r="AP12" s="8">
        <f t="shared" si="1"/>
        <v>1189.2</v>
      </c>
      <c r="AQ12" s="8">
        <f t="shared" si="1"/>
        <v>1562.4259999999999</v>
      </c>
      <c r="AR12" s="128">
        <f t="shared" ref="AR12:AR75" si="2">AQ12/E12</f>
        <v>1</v>
      </c>
    </row>
    <row r="13" spans="1:44" ht="30" x14ac:dyDescent="0.25">
      <c r="A13" s="55"/>
      <c r="B13" s="27" t="s">
        <v>362</v>
      </c>
      <c r="C13" s="7"/>
      <c r="D13" s="43" t="s">
        <v>801</v>
      </c>
      <c r="E13" s="8">
        <f>E14</f>
        <v>1562.4259999999999</v>
      </c>
      <c r="F13" s="8">
        <f t="shared" si="1"/>
        <v>1189.2</v>
      </c>
      <c r="G13" s="8">
        <f t="shared" si="1"/>
        <v>1190.7</v>
      </c>
      <c r="H13" s="8">
        <f t="shared" si="1"/>
        <v>1189.2</v>
      </c>
      <c r="I13" s="8">
        <f t="shared" si="1"/>
        <v>1190.7</v>
      </c>
      <c r="J13" s="8">
        <f t="shared" si="1"/>
        <v>1189.2</v>
      </c>
      <c r="K13" s="8">
        <f t="shared" si="1"/>
        <v>1190.7</v>
      </c>
      <c r="L13" s="8">
        <f t="shared" si="1"/>
        <v>1189.2</v>
      </c>
      <c r="M13" s="8">
        <f t="shared" si="1"/>
        <v>1190.7</v>
      </c>
      <c r="N13" s="8">
        <f t="shared" si="1"/>
        <v>1189.2</v>
      </c>
      <c r="O13" s="8">
        <f t="shared" si="1"/>
        <v>1190.7</v>
      </c>
      <c r="P13" s="8">
        <f t="shared" si="1"/>
        <v>1189.2</v>
      </c>
      <c r="Q13" s="8">
        <f t="shared" si="1"/>
        <v>1190.7</v>
      </c>
      <c r="R13" s="8">
        <f t="shared" si="1"/>
        <v>1189.2</v>
      </c>
      <c r="S13" s="8">
        <f t="shared" si="1"/>
        <v>1190.7</v>
      </c>
      <c r="T13" s="8">
        <f t="shared" si="1"/>
        <v>1189.2</v>
      </c>
      <c r="U13" s="8">
        <f t="shared" si="1"/>
        <v>1190.7</v>
      </c>
      <c r="V13" s="8">
        <f t="shared" si="1"/>
        <v>1189.2</v>
      </c>
      <c r="W13" s="8">
        <f t="shared" si="1"/>
        <v>1190.7</v>
      </c>
      <c r="X13" s="8">
        <f t="shared" si="1"/>
        <v>1189.2</v>
      </c>
      <c r="Y13" s="8">
        <f t="shared" si="1"/>
        <v>1190.7</v>
      </c>
      <c r="Z13" s="8">
        <f t="shared" si="1"/>
        <v>1189.2</v>
      </c>
      <c r="AA13" s="8">
        <f t="shared" si="1"/>
        <v>1190.7</v>
      </c>
      <c r="AB13" s="8">
        <f t="shared" si="1"/>
        <v>1189.2</v>
      </c>
      <c r="AC13" s="8">
        <f t="shared" si="1"/>
        <v>1190.7</v>
      </c>
      <c r="AD13" s="8">
        <f t="shared" si="1"/>
        <v>1189.2</v>
      </c>
      <c r="AE13" s="8">
        <f t="shared" si="1"/>
        <v>1190.7</v>
      </c>
      <c r="AF13" s="8">
        <f t="shared" si="1"/>
        <v>1189.2</v>
      </c>
      <c r="AG13" s="8">
        <f t="shared" si="1"/>
        <v>1190.7</v>
      </c>
      <c r="AH13" s="8">
        <f t="shared" si="1"/>
        <v>1189.2</v>
      </c>
      <c r="AI13" s="8">
        <f t="shared" si="1"/>
        <v>1190.7</v>
      </c>
      <c r="AJ13" s="8">
        <f t="shared" si="1"/>
        <v>1189.2</v>
      </c>
      <c r="AK13" s="8">
        <f t="shared" si="1"/>
        <v>1190.7</v>
      </c>
      <c r="AL13" s="8">
        <f t="shared" si="1"/>
        <v>1189.2</v>
      </c>
      <c r="AM13" s="8">
        <f t="shared" si="1"/>
        <v>1190.7</v>
      </c>
      <c r="AN13" s="8">
        <f t="shared" si="1"/>
        <v>1189.2</v>
      </c>
      <c r="AO13" s="8">
        <f t="shared" si="1"/>
        <v>1190.7</v>
      </c>
      <c r="AP13" s="8">
        <f t="shared" si="1"/>
        <v>1189.2</v>
      </c>
      <c r="AQ13" s="8">
        <f t="shared" si="1"/>
        <v>1562.4259999999999</v>
      </c>
      <c r="AR13" s="128">
        <f t="shared" si="2"/>
        <v>1</v>
      </c>
    </row>
    <row r="14" spans="1:44" ht="15" x14ac:dyDescent="0.25">
      <c r="A14" s="55"/>
      <c r="B14" s="27" t="s">
        <v>364</v>
      </c>
      <c r="C14" s="7"/>
      <c r="D14" s="43" t="s">
        <v>802</v>
      </c>
      <c r="E14" s="8">
        <f>E15</f>
        <v>1562.4259999999999</v>
      </c>
      <c r="F14" s="8">
        <f t="shared" si="1"/>
        <v>1189.2</v>
      </c>
      <c r="G14" s="8">
        <f t="shared" si="1"/>
        <v>1190.7</v>
      </c>
      <c r="H14" s="8">
        <f t="shared" si="1"/>
        <v>1189.2</v>
      </c>
      <c r="I14" s="8">
        <f t="shared" si="1"/>
        <v>1190.7</v>
      </c>
      <c r="J14" s="8">
        <f t="shared" si="1"/>
        <v>1189.2</v>
      </c>
      <c r="K14" s="8">
        <f t="shared" si="1"/>
        <v>1190.7</v>
      </c>
      <c r="L14" s="8">
        <f t="shared" si="1"/>
        <v>1189.2</v>
      </c>
      <c r="M14" s="8">
        <f t="shared" si="1"/>
        <v>1190.7</v>
      </c>
      <c r="N14" s="8">
        <f t="shared" si="1"/>
        <v>1189.2</v>
      </c>
      <c r="O14" s="8">
        <f t="shared" si="1"/>
        <v>1190.7</v>
      </c>
      <c r="P14" s="8">
        <f t="shared" si="1"/>
        <v>1189.2</v>
      </c>
      <c r="Q14" s="8">
        <f t="shared" si="1"/>
        <v>1190.7</v>
      </c>
      <c r="R14" s="8">
        <f t="shared" si="1"/>
        <v>1189.2</v>
      </c>
      <c r="S14" s="8">
        <f t="shared" si="1"/>
        <v>1190.7</v>
      </c>
      <c r="T14" s="8">
        <f t="shared" si="1"/>
        <v>1189.2</v>
      </c>
      <c r="U14" s="8">
        <f t="shared" si="1"/>
        <v>1190.7</v>
      </c>
      <c r="V14" s="8">
        <f t="shared" si="1"/>
        <v>1189.2</v>
      </c>
      <c r="W14" s="8">
        <f t="shared" si="1"/>
        <v>1190.7</v>
      </c>
      <c r="X14" s="8">
        <f t="shared" si="1"/>
        <v>1189.2</v>
      </c>
      <c r="Y14" s="8">
        <f t="shared" si="1"/>
        <v>1190.7</v>
      </c>
      <c r="Z14" s="8">
        <f t="shared" si="1"/>
        <v>1189.2</v>
      </c>
      <c r="AA14" s="8">
        <f t="shared" si="1"/>
        <v>1190.7</v>
      </c>
      <c r="AB14" s="8">
        <f t="shared" si="1"/>
        <v>1189.2</v>
      </c>
      <c r="AC14" s="8">
        <f t="shared" si="1"/>
        <v>1190.7</v>
      </c>
      <c r="AD14" s="8">
        <f t="shared" si="1"/>
        <v>1189.2</v>
      </c>
      <c r="AE14" s="8">
        <f t="shared" si="1"/>
        <v>1190.7</v>
      </c>
      <c r="AF14" s="8">
        <f t="shared" si="1"/>
        <v>1189.2</v>
      </c>
      <c r="AG14" s="8">
        <f t="shared" si="1"/>
        <v>1190.7</v>
      </c>
      <c r="AH14" s="8">
        <f t="shared" si="1"/>
        <v>1189.2</v>
      </c>
      <c r="AI14" s="8">
        <f t="shared" si="1"/>
        <v>1190.7</v>
      </c>
      <c r="AJ14" s="8">
        <f t="shared" si="1"/>
        <v>1189.2</v>
      </c>
      <c r="AK14" s="8">
        <f t="shared" si="1"/>
        <v>1190.7</v>
      </c>
      <c r="AL14" s="8">
        <f t="shared" si="1"/>
        <v>1189.2</v>
      </c>
      <c r="AM14" s="8">
        <f t="shared" si="1"/>
        <v>1190.7</v>
      </c>
      <c r="AN14" s="8">
        <f t="shared" si="1"/>
        <v>1189.2</v>
      </c>
      <c r="AO14" s="8">
        <f t="shared" si="1"/>
        <v>1190.7</v>
      </c>
      <c r="AP14" s="8">
        <f t="shared" si="1"/>
        <v>1189.2</v>
      </c>
      <c r="AQ14" s="8">
        <f t="shared" si="1"/>
        <v>1562.4259999999999</v>
      </c>
      <c r="AR14" s="128">
        <f t="shared" si="2"/>
        <v>1</v>
      </c>
    </row>
    <row r="15" spans="1:44" ht="84" customHeight="1" x14ac:dyDescent="0.25">
      <c r="A15" s="55"/>
      <c r="B15" s="55"/>
      <c r="C15" s="7">
        <v>100</v>
      </c>
      <c r="D15" s="318" t="s">
        <v>803</v>
      </c>
      <c r="E15" s="8">
        <v>1562.4259999999999</v>
      </c>
      <c r="F15" s="8">
        <v>1189.2</v>
      </c>
      <c r="G15" s="8">
        <v>1190.7</v>
      </c>
      <c r="H15" s="8">
        <v>1189.2</v>
      </c>
      <c r="I15" s="8">
        <v>1190.7</v>
      </c>
      <c r="J15" s="8">
        <v>1189.2</v>
      </c>
      <c r="K15" s="8">
        <v>1190.7</v>
      </c>
      <c r="L15" s="8">
        <v>1189.2</v>
      </c>
      <c r="M15" s="8">
        <v>1190.7</v>
      </c>
      <c r="N15" s="8">
        <v>1189.2</v>
      </c>
      <c r="O15" s="8">
        <v>1190.7</v>
      </c>
      <c r="P15" s="8">
        <v>1189.2</v>
      </c>
      <c r="Q15" s="8">
        <v>1190.7</v>
      </c>
      <c r="R15" s="8">
        <v>1189.2</v>
      </c>
      <c r="S15" s="8">
        <v>1190.7</v>
      </c>
      <c r="T15" s="8">
        <v>1189.2</v>
      </c>
      <c r="U15" s="8">
        <v>1190.7</v>
      </c>
      <c r="V15" s="8">
        <v>1189.2</v>
      </c>
      <c r="W15" s="8">
        <v>1190.7</v>
      </c>
      <c r="X15" s="8">
        <v>1189.2</v>
      </c>
      <c r="Y15" s="8">
        <v>1190.7</v>
      </c>
      <c r="Z15" s="8">
        <v>1189.2</v>
      </c>
      <c r="AA15" s="8">
        <v>1190.7</v>
      </c>
      <c r="AB15" s="8">
        <v>1189.2</v>
      </c>
      <c r="AC15" s="8">
        <v>1190.7</v>
      </c>
      <c r="AD15" s="8">
        <v>1189.2</v>
      </c>
      <c r="AE15" s="8">
        <v>1190.7</v>
      </c>
      <c r="AF15" s="8">
        <v>1189.2</v>
      </c>
      <c r="AG15" s="8">
        <v>1190.7</v>
      </c>
      <c r="AH15" s="8">
        <v>1189.2</v>
      </c>
      <c r="AI15" s="8">
        <v>1190.7</v>
      </c>
      <c r="AJ15" s="8">
        <v>1189.2</v>
      </c>
      <c r="AK15" s="8">
        <v>1190.7</v>
      </c>
      <c r="AL15" s="8">
        <v>1189.2</v>
      </c>
      <c r="AM15" s="8">
        <v>1190.7</v>
      </c>
      <c r="AN15" s="8">
        <v>1189.2</v>
      </c>
      <c r="AO15" s="8">
        <v>1190.7</v>
      </c>
      <c r="AP15" s="8">
        <v>1189.2</v>
      </c>
      <c r="AQ15" s="8">
        <v>1562.4259999999999</v>
      </c>
      <c r="AR15" s="128">
        <f t="shared" si="2"/>
        <v>1</v>
      </c>
    </row>
    <row r="16" spans="1:44" ht="60" x14ac:dyDescent="0.25">
      <c r="A16" s="55" t="s">
        <v>420</v>
      </c>
      <c r="B16" s="55"/>
      <c r="C16" s="7"/>
      <c r="D16" s="43" t="s">
        <v>421</v>
      </c>
      <c r="E16" s="8">
        <f>E17</f>
        <v>1562.6</v>
      </c>
      <c r="F16" s="8">
        <f t="shared" ref="F16:AQ17" si="3">F17</f>
        <v>0</v>
      </c>
      <c r="G16" s="8">
        <f t="shared" si="3"/>
        <v>0</v>
      </c>
      <c r="H16" s="8">
        <f t="shared" si="3"/>
        <v>0</v>
      </c>
      <c r="I16" s="8">
        <f t="shared" si="3"/>
        <v>0</v>
      </c>
      <c r="J16" s="8">
        <f t="shared" si="3"/>
        <v>0</v>
      </c>
      <c r="K16" s="8">
        <f t="shared" si="3"/>
        <v>0</v>
      </c>
      <c r="L16" s="8">
        <f t="shared" si="3"/>
        <v>0</v>
      </c>
      <c r="M16" s="8">
        <f t="shared" si="3"/>
        <v>0</v>
      </c>
      <c r="N16" s="8">
        <f t="shared" si="3"/>
        <v>0</v>
      </c>
      <c r="O16" s="8">
        <f t="shared" si="3"/>
        <v>0</v>
      </c>
      <c r="P16" s="8">
        <f t="shared" si="3"/>
        <v>0</v>
      </c>
      <c r="Q16" s="8">
        <f t="shared" si="3"/>
        <v>0</v>
      </c>
      <c r="R16" s="8">
        <f t="shared" si="3"/>
        <v>0</v>
      </c>
      <c r="S16" s="8">
        <f t="shared" si="3"/>
        <v>0</v>
      </c>
      <c r="T16" s="8">
        <f t="shared" si="3"/>
        <v>0</v>
      </c>
      <c r="U16" s="8">
        <f t="shared" si="3"/>
        <v>0</v>
      </c>
      <c r="V16" s="8">
        <f t="shared" si="3"/>
        <v>0</v>
      </c>
      <c r="W16" s="8">
        <f t="shared" si="3"/>
        <v>0</v>
      </c>
      <c r="X16" s="8">
        <f t="shared" si="3"/>
        <v>0</v>
      </c>
      <c r="Y16" s="8">
        <f t="shared" si="3"/>
        <v>0</v>
      </c>
      <c r="Z16" s="8">
        <f t="shared" si="3"/>
        <v>0</v>
      </c>
      <c r="AA16" s="8">
        <f t="shared" si="3"/>
        <v>0</v>
      </c>
      <c r="AB16" s="8">
        <f t="shared" si="3"/>
        <v>0</v>
      </c>
      <c r="AC16" s="8">
        <f t="shared" si="3"/>
        <v>0</v>
      </c>
      <c r="AD16" s="8">
        <f t="shared" si="3"/>
        <v>0</v>
      </c>
      <c r="AE16" s="8">
        <f t="shared" si="3"/>
        <v>0</v>
      </c>
      <c r="AF16" s="8">
        <f t="shared" si="3"/>
        <v>0</v>
      </c>
      <c r="AG16" s="8">
        <f t="shared" si="3"/>
        <v>0</v>
      </c>
      <c r="AH16" s="8">
        <f t="shared" si="3"/>
        <v>0</v>
      </c>
      <c r="AI16" s="8">
        <f t="shared" si="3"/>
        <v>0</v>
      </c>
      <c r="AJ16" s="8">
        <f t="shared" si="3"/>
        <v>0</v>
      </c>
      <c r="AK16" s="8">
        <f t="shared" si="3"/>
        <v>0</v>
      </c>
      <c r="AL16" s="8">
        <f t="shared" si="3"/>
        <v>0</v>
      </c>
      <c r="AM16" s="8">
        <f t="shared" si="3"/>
        <v>0</v>
      </c>
      <c r="AN16" s="8">
        <f t="shared" si="3"/>
        <v>0</v>
      </c>
      <c r="AO16" s="8">
        <f t="shared" si="3"/>
        <v>0</v>
      </c>
      <c r="AP16" s="8">
        <f t="shared" si="3"/>
        <v>0</v>
      </c>
      <c r="AQ16" s="8">
        <f t="shared" si="3"/>
        <v>1317.4570000000001</v>
      </c>
      <c r="AR16" s="128">
        <f t="shared" si="2"/>
        <v>0.8431185204146936</v>
      </c>
    </row>
    <row r="17" spans="1:44" ht="15" x14ac:dyDescent="0.25">
      <c r="A17" s="55"/>
      <c r="B17" s="44" t="s">
        <v>360</v>
      </c>
      <c r="C17" s="7"/>
      <c r="D17" s="43" t="s">
        <v>361</v>
      </c>
      <c r="E17" s="8">
        <f>E18</f>
        <v>1562.6</v>
      </c>
      <c r="F17" s="8">
        <f t="shared" si="3"/>
        <v>0</v>
      </c>
      <c r="G17" s="8">
        <f t="shared" si="3"/>
        <v>0</v>
      </c>
      <c r="H17" s="8">
        <f t="shared" si="3"/>
        <v>0</v>
      </c>
      <c r="I17" s="8">
        <f t="shared" si="3"/>
        <v>0</v>
      </c>
      <c r="J17" s="8">
        <f t="shared" si="3"/>
        <v>0</v>
      </c>
      <c r="K17" s="8">
        <f t="shared" si="3"/>
        <v>0</v>
      </c>
      <c r="L17" s="8">
        <f t="shared" si="3"/>
        <v>0</v>
      </c>
      <c r="M17" s="8">
        <f t="shared" si="3"/>
        <v>0</v>
      </c>
      <c r="N17" s="8">
        <f t="shared" si="3"/>
        <v>0</v>
      </c>
      <c r="O17" s="8">
        <f t="shared" si="3"/>
        <v>0</v>
      </c>
      <c r="P17" s="8">
        <f t="shared" si="3"/>
        <v>0</v>
      </c>
      <c r="Q17" s="8">
        <f t="shared" si="3"/>
        <v>0</v>
      </c>
      <c r="R17" s="8">
        <f t="shared" si="3"/>
        <v>0</v>
      </c>
      <c r="S17" s="8">
        <f t="shared" si="3"/>
        <v>0</v>
      </c>
      <c r="T17" s="8">
        <f t="shared" si="3"/>
        <v>0</v>
      </c>
      <c r="U17" s="8">
        <f t="shared" si="3"/>
        <v>0</v>
      </c>
      <c r="V17" s="8">
        <f t="shared" si="3"/>
        <v>0</v>
      </c>
      <c r="W17" s="8">
        <f t="shared" si="3"/>
        <v>0</v>
      </c>
      <c r="X17" s="8">
        <f t="shared" si="3"/>
        <v>0</v>
      </c>
      <c r="Y17" s="8">
        <f t="shared" si="3"/>
        <v>0</v>
      </c>
      <c r="Z17" s="8">
        <f t="shared" si="3"/>
        <v>0</v>
      </c>
      <c r="AA17" s="8">
        <f t="shared" si="3"/>
        <v>0</v>
      </c>
      <c r="AB17" s="8">
        <f t="shared" si="3"/>
        <v>0</v>
      </c>
      <c r="AC17" s="8">
        <f t="shared" si="3"/>
        <v>0</v>
      </c>
      <c r="AD17" s="8">
        <f t="shared" si="3"/>
        <v>0</v>
      </c>
      <c r="AE17" s="8">
        <f t="shared" si="3"/>
        <v>0</v>
      </c>
      <c r="AF17" s="8">
        <f t="shared" si="3"/>
        <v>0</v>
      </c>
      <c r="AG17" s="8">
        <f t="shared" si="3"/>
        <v>0</v>
      </c>
      <c r="AH17" s="8">
        <f t="shared" si="3"/>
        <v>0</v>
      </c>
      <c r="AI17" s="8">
        <f t="shared" si="3"/>
        <v>0</v>
      </c>
      <c r="AJ17" s="8">
        <f t="shared" si="3"/>
        <v>0</v>
      </c>
      <c r="AK17" s="8">
        <f t="shared" si="3"/>
        <v>0</v>
      </c>
      <c r="AL17" s="8">
        <f t="shared" si="3"/>
        <v>0</v>
      </c>
      <c r="AM17" s="8">
        <f t="shared" si="3"/>
        <v>0</v>
      </c>
      <c r="AN17" s="8">
        <f t="shared" si="3"/>
        <v>0</v>
      </c>
      <c r="AO17" s="8">
        <f t="shared" si="3"/>
        <v>0</v>
      </c>
      <c r="AP17" s="8">
        <f t="shared" si="3"/>
        <v>0</v>
      </c>
      <c r="AQ17" s="8">
        <f t="shared" si="3"/>
        <v>1317.4570000000001</v>
      </c>
      <c r="AR17" s="128">
        <f t="shared" si="2"/>
        <v>0.8431185204146936</v>
      </c>
    </row>
    <row r="18" spans="1:44" ht="30" x14ac:dyDescent="0.25">
      <c r="A18" s="55"/>
      <c r="B18" s="27" t="s">
        <v>362</v>
      </c>
      <c r="C18" s="7"/>
      <c r="D18" s="43" t="s">
        <v>801</v>
      </c>
      <c r="E18" s="8">
        <f>E19+E21</f>
        <v>1562.6</v>
      </c>
      <c r="F18" s="8">
        <f t="shared" ref="F18:AQ18" si="4">F19+F21</f>
        <v>0</v>
      </c>
      <c r="G18" s="8">
        <f t="shared" si="4"/>
        <v>0</v>
      </c>
      <c r="H18" s="8">
        <f t="shared" si="4"/>
        <v>0</v>
      </c>
      <c r="I18" s="8">
        <f t="shared" si="4"/>
        <v>0</v>
      </c>
      <c r="J18" s="8">
        <f t="shared" si="4"/>
        <v>0</v>
      </c>
      <c r="K18" s="8">
        <f t="shared" si="4"/>
        <v>0</v>
      </c>
      <c r="L18" s="8">
        <f t="shared" si="4"/>
        <v>0</v>
      </c>
      <c r="M18" s="8">
        <f t="shared" si="4"/>
        <v>0</v>
      </c>
      <c r="N18" s="8">
        <f t="shared" si="4"/>
        <v>0</v>
      </c>
      <c r="O18" s="8">
        <f t="shared" si="4"/>
        <v>0</v>
      </c>
      <c r="P18" s="8">
        <f t="shared" si="4"/>
        <v>0</v>
      </c>
      <c r="Q18" s="8">
        <f t="shared" si="4"/>
        <v>0</v>
      </c>
      <c r="R18" s="8">
        <f t="shared" si="4"/>
        <v>0</v>
      </c>
      <c r="S18" s="8">
        <f t="shared" si="4"/>
        <v>0</v>
      </c>
      <c r="T18" s="8">
        <f t="shared" si="4"/>
        <v>0</v>
      </c>
      <c r="U18" s="8">
        <f t="shared" si="4"/>
        <v>0</v>
      </c>
      <c r="V18" s="8">
        <f t="shared" si="4"/>
        <v>0</v>
      </c>
      <c r="W18" s="8">
        <f t="shared" si="4"/>
        <v>0</v>
      </c>
      <c r="X18" s="8">
        <f t="shared" si="4"/>
        <v>0</v>
      </c>
      <c r="Y18" s="8">
        <f t="shared" si="4"/>
        <v>0</v>
      </c>
      <c r="Z18" s="8">
        <f t="shared" si="4"/>
        <v>0</v>
      </c>
      <c r="AA18" s="8">
        <f t="shared" si="4"/>
        <v>0</v>
      </c>
      <c r="AB18" s="8">
        <f t="shared" si="4"/>
        <v>0</v>
      </c>
      <c r="AC18" s="8">
        <f t="shared" si="4"/>
        <v>0</v>
      </c>
      <c r="AD18" s="8">
        <f t="shared" si="4"/>
        <v>0</v>
      </c>
      <c r="AE18" s="8">
        <f t="shared" si="4"/>
        <v>0</v>
      </c>
      <c r="AF18" s="8">
        <f t="shared" si="4"/>
        <v>0</v>
      </c>
      <c r="AG18" s="8">
        <f t="shared" si="4"/>
        <v>0</v>
      </c>
      <c r="AH18" s="8">
        <f t="shared" si="4"/>
        <v>0</v>
      </c>
      <c r="AI18" s="8">
        <f t="shared" si="4"/>
        <v>0</v>
      </c>
      <c r="AJ18" s="8">
        <f t="shared" si="4"/>
        <v>0</v>
      </c>
      <c r="AK18" s="8">
        <f t="shared" si="4"/>
        <v>0</v>
      </c>
      <c r="AL18" s="8">
        <f t="shared" si="4"/>
        <v>0</v>
      </c>
      <c r="AM18" s="8">
        <f t="shared" si="4"/>
        <v>0</v>
      </c>
      <c r="AN18" s="8">
        <f t="shared" si="4"/>
        <v>0</v>
      </c>
      <c r="AO18" s="8">
        <f t="shared" si="4"/>
        <v>0</v>
      </c>
      <c r="AP18" s="8">
        <f t="shared" si="4"/>
        <v>0</v>
      </c>
      <c r="AQ18" s="8">
        <f t="shared" si="4"/>
        <v>1317.4570000000001</v>
      </c>
      <c r="AR18" s="128">
        <f t="shared" si="2"/>
        <v>0.8431185204146936</v>
      </c>
    </row>
    <row r="19" spans="1:44" ht="30" x14ac:dyDescent="0.25">
      <c r="A19" s="55"/>
      <c r="B19" s="55" t="s">
        <v>368</v>
      </c>
      <c r="C19" s="7"/>
      <c r="D19" s="43" t="s">
        <v>804</v>
      </c>
      <c r="E19" s="8">
        <f>E20</f>
        <v>158</v>
      </c>
      <c r="F19" s="8">
        <f t="shared" ref="F19:AQ19" si="5">F20</f>
        <v>0</v>
      </c>
      <c r="G19" s="8">
        <f t="shared" si="5"/>
        <v>0</v>
      </c>
      <c r="H19" s="8">
        <f t="shared" si="5"/>
        <v>0</v>
      </c>
      <c r="I19" s="8">
        <f t="shared" si="5"/>
        <v>0</v>
      </c>
      <c r="J19" s="8">
        <f t="shared" si="5"/>
        <v>0</v>
      </c>
      <c r="K19" s="8">
        <f t="shared" si="5"/>
        <v>0</v>
      </c>
      <c r="L19" s="8">
        <f t="shared" si="5"/>
        <v>0</v>
      </c>
      <c r="M19" s="8">
        <f t="shared" si="5"/>
        <v>0</v>
      </c>
      <c r="N19" s="8">
        <f t="shared" si="5"/>
        <v>0</v>
      </c>
      <c r="O19" s="8">
        <f t="shared" si="5"/>
        <v>0</v>
      </c>
      <c r="P19" s="8">
        <f t="shared" si="5"/>
        <v>0</v>
      </c>
      <c r="Q19" s="8">
        <f t="shared" si="5"/>
        <v>0</v>
      </c>
      <c r="R19" s="8">
        <f t="shared" si="5"/>
        <v>0</v>
      </c>
      <c r="S19" s="8">
        <f t="shared" si="5"/>
        <v>0</v>
      </c>
      <c r="T19" s="8">
        <f t="shared" si="5"/>
        <v>0</v>
      </c>
      <c r="U19" s="8">
        <f t="shared" si="5"/>
        <v>0</v>
      </c>
      <c r="V19" s="8">
        <f t="shared" si="5"/>
        <v>0</v>
      </c>
      <c r="W19" s="8">
        <f t="shared" si="5"/>
        <v>0</v>
      </c>
      <c r="X19" s="8">
        <f t="shared" si="5"/>
        <v>0</v>
      </c>
      <c r="Y19" s="8">
        <f t="shared" si="5"/>
        <v>0</v>
      </c>
      <c r="Z19" s="8">
        <f t="shared" si="5"/>
        <v>0</v>
      </c>
      <c r="AA19" s="8">
        <f t="shared" si="5"/>
        <v>0</v>
      </c>
      <c r="AB19" s="8">
        <f t="shared" si="5"/>
        <v>0</v>
      </c>
      <c r="AC19" s="8">
        <f t="shared" si="5"/>
        <v>0</v>
      </c>
      <c r="AD19" s="8">
        <f t="shared" si="5"/>
        <v>0</v>
      </c>
      <c r="AE19" s="8">
        <f t="shared" si="5"/>
        <v>0</v>
      </c>
      <c r="AF19" s="8">
        <f t="shared" si="5"/>
        <v>0</v>
      </c>
      <c r="AG19" s="8">
        <f t="shared" si="5"/>
        <v>0</v>
      </c>
      <c r="AH19" s="8">
        <f t="shared" si="5"/>
        <v>0</v>
      </c>
      <c r="AI19" s="8">
        <f t="shared" si="5"/>
        <v>0</v>
      </c>
      <c r="AJ19" s="8">
        <f t="shared" si="5"/>
        <v>0</v>
      </c>
      <c r="AK19" s="8">
        <f t="shared" si="5"/>
        <v>0</v>
      </c>
      <c r="AL19" s="8">
        <f t="shared" si="5"/>
        <v>0</v>
      </c>
      <c r="AM19" s="8">
        <f t="shared" si="5"/>
        <v>0</v>
      </c>
      <c r="AN19" s="8">
        <f t="shared" si="5"/>
        <v>0</v>
      </c>
      <c r="AO19" s="8">
        <f t="shared" si="5"/>
        <v>0</v>
      </c>
      <c r="AP19" s="8">
        <f t="shared" si="5"/>
        <v>0</v>
      </c>
      <c r="AQ19" s="8">
        <f t="shared" si="5"/>
        <v>90.8</v>
      </c>
      <c r="AR19" s="128">
        <f t="shared" si="2"/>
        <v>0.57468354430379742</v>
      </c>
    </row>
    <row r="20" spans="1:44" ht="82.5" customHeight="1" x14ac:dyDescent="0.25">
      <c r="A20" s="55"/>
      <c r="B20" s="55"/>
      <c r="C20" s="7">
        <v>100</v>
      </c>
      <c r="D20" s="318" t="s">
        <v>803</v>
      </c>
      <c r="E20" s="8">
        <v>158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>
        <v>90.8</v>
      </c>
      <c r="AR20" s="128">
        <f t="shared" si="2"/>
        <v>0.57468354430379742</v>
      </c>
    </row>
    <row r="21" spans="1:44" ht="34.5" customHeight="1" x14ac:dyDescent="0.25">
      <c r="A21" s="55"/>
      <c r="B21" s="55" t="s">
        <v>372</v>
      </c>
      <c r="C21" s="7"/>
      <c r="D21" s="43" t="s">
        <v>805</v>
      </c>
      <c r="E21" s="8">
        <f>E22+E23+E24</f>
        <v>1404.6</v>
      </c>
      <c r="F21" s="8">
        <f t="shared" ref="F21:AQ21" si="6">F22+F23+F24</f>
        <v>0</v>
      </c>
      <c r="G21" s="8">
        <f t="shared" si="6"/>
        <v>0</v>
      </c>
      <c r="H21" s="8">
        <f t="shared" si="6"/>
        <v>0</v>
      </c>
      <c r="I21" s="8">
        <f t="shared" si="6"/>
        <v>0</v>
      </c>
      <c r="J21" s="8">
        <f t="shared" si="6"/>
        <v>0</v>
      </c>
      <c r="K21" s="8">
        <f t="shared" si="6"/>
        <v>0</v>
      </c>
      <c r="L21" s="8">
        <f t="shared" si="6"/>
        <v>0</v>
      </c>
      <c r="M21" s="8">
        <f t="shared" si="6"/>
        <v>0</v>
      </c>
      <c r="N21" s="8">
        <f t="shared" si="6"/>
        <v>0</v>
      </c>
      <c r="O21" s="8">
        <f t="shared" si="6"/>
        <v>0</v>
      </c>
      <c r="P21" s="8">
        <f t="shared" si="6"/>
        <v>0</v>
      </c>
      <c r="Q21" s="8">
        <f t="shared" si="6"/>
        <v>0</v>
      </c>
      <c r="R21" s="8">
        <f t="shared" si="6"/>
        <v>0</v>
      </c>
      <c r="S21" s="8">
        <f t="shared" si="6"/>
        <v>0</v>
      </c>
      <c r="T21" s="8">
        <f t="shared" si="6"/>
        <v>0</v>
      </c>
      <c r="U21" s="8">
        <f t="shared" si="6"/>
        <v>0</v>
      </c>
      <c r="V21" s="8">
        <f t="shared" si="6"/>
        <v>0</v>
      </c>
      <c r="W21" s="8">
        <f t="shared" si="6"/>
        <v>0</v>
      </c>
      <c r="X21" s="8">
        <f t="shared" si="6"/>
        <v>0</v>
      </c>
      <c r="Y21" s="8">
        <f t="shared" si="6"/>
        <v>0</v>
      </c>
      <c r="Z21" s="8">
        <f t="shared" si="6"/>
        <v>0</v>
      </c>
      <c r="AA21" s="8">
        <f t="shared" si="6"/>
        <v>0</v>
      </c>
      <c r="AB21" s="8">
        <f t="shared" si="6"/>
        <v>0</v>
      </c>
      <c r="AC21" s="8">
        <f t="shared" si="6"/>
        <v>0</v>
      </c>
      <c r="AD21" s="8">
        <f t="shared" si="6"/>
        <v>0</v>
      </c>
      <c r="AE21" s="8">
        <f t="shared" si="6"/>
        <v>0</v>
      </c>
      <c r="AF21" s="8">
        <f t="shared" si="6"/>
        <v>0</v>
      </c>
      <c r="AG21" s="8">
        <f t="shared" si="6"/>
        <v>0</v>
      </c>
      <c r="AH21" s="8">
        <f t="shared" si="6"/>
        <v>0</v>
      </c>
      <c r="AI21" s="8">
        <f t="shared" si="6"/>
        <v>0</v>
      </c>
      <c r="AJ21" s="8">
        <f t="shared" si="6"/>
        <v>0</v>
      </c>
      <c r="AK21" s="8">
        <f t="shared" si="6"/>
        <v>0</v>
      </c>
      <c r="AL21" s="8">
        <f t="shared" si="6"/>
        <v>0</v>
      </c>
      <c r="AM21" s="8">
        <f t="shared" si="6"/>
        <v>0</v>
      </c>
      <c r="AN21" s="8">
        <f t="shared" si="6"/>
        <v>0</v>
      </c>
      <c r="AO21" s="8">
        <f t="shared" si="6"/>
        <v>0</v>
      </c>
      <c r="AP21" s="8">
        <f t="shared" si="6"/>
        <v>0</v>
      </c>
      <c r="AQ21" s="8">
        <f t="shared" si="6"/>
        <v>1226.6570000000002</v>
      </c>
      <c r="AR21" s="128">
        <f t="shared" si="2"/>
        <v>0.87331411077886956</v>
      </c>
    </row>
    <row r="22" spans="1:44" ht="77.25" customHeight="1" x14ac:dyDescent="0.25">
      <c r="A22" s="55"/>
      <c r="B22" s="55"/>
      <c r="C22" s="7">
        <v>100</v>
      </c>
      <c r="D22" s="318" t="s">
        <v>803</v>
      </c>
      <c r="E22" s="8">
        <v>1141.5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>
        <v>1111.413</v>
      </c>
      <c r="AR22" s="128">
        <f t="shared" si="2"/>
        <v>0.97364257555847566</v>
      </c>
    </row>
    <row r="23" spans="1:44" ht="35.25" customHeight="1" x14ac:dyDescent="0.25">
      <c r="A23" s="55"/>
      <c r="B23" s="55"/>
      <c r="C23" s="7">
        <v>200</v>
      </c>
      <c r="D23" s="42" t="s">
        <v>71</v>
      </c>
      <c r="E23" s="8">
        <v>262.5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>
        <v>114.852</v>
      </c>
      <c r="AR23" s="128">
        <f t="shared" si="2"/>
        <v>0.43753142857142857</v>
      </c>
    </row>
    <row r="24" spans="1:44" ht="19.5" customHeight="1" x14ac:dyDescent="0.25">
      <c r="A24" s="55"/>
      <c r="B24" s="55"/>
      <c r="C24" s="7">
        <v>800</v>
      </c>
      <c r="D24" s="43" t="s">
        <v>129</v>
      </c>
      <c r="E24" s="8">
        <v>0.6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>
        <v>0.39200000000000002</v>
      </c>
      <c r="AR24" s="128">
        <f t="shared" si="2"/>
        <v>0.65333333333333343</v>
      </c>
    </row>
    <row r="25" spans="1:44" ht="66" customHeight="1" x14ac:dyDescent="0.25">
      <c r="A25" s="59" t="s">
        <v>461</v>
      </c>
      <c r="B25" s="59"/>
      <c r="C25" s="76"/>
      <c r="D25" s="43" t="s">
        <v>462</v>
      </c>
      <c r="E25" s="8">
        <f>E31+E26</f>
        <v>29987.275000000005</v>
      </c>
      <c r="F25" s="8">
        <f t="shared" ref="F25:AQ25" si="7">F31+F26</f>
        <v>1775.94</v>
      </c>
      <c r="G25" s="8">
        <f t="shared" si="7"/>
        <v>1311.24</v>
      </c>
      <c r="H25" s="8">
        <f t="shared" si="7"/>
        <v>1311.24</v>
      </c>
      <c r="I25" s="8">
        <f t="shared" si="7"/>
        <v>1311.24</v>
      </c>
      <c r="J25" s="8">
        <f t="shared" si="7"/>
        <v>1311.24</v>
      </c>
      <c r="K25" s="8">
        <f t="shared" si="7"/>
        <v>1311.24</v>
      </c>
      <c r="L25" s="8">
        <f t="shared" si="7"/>
        <v>1311.24</v>
      </c>
      <c r="M25" s="8">
        <f t="shared" si="7"/>
        <v>1311.24</v>
      </c>
      <c r="N25" s="8">
        <f t="shared" si="7"/>
        <v>1311.24</v>
      </c>
      <c r="O25" s="8">
        <f t="shared" si="7"/>
        <v>1311.24</v>
      </c>
      <c r="P25" s="8">
        <f t="shared" si="7"/>
        <v>1311.24</v>
      </c>
      <c r="Q25" s="8">
        <f t="shared" si="7"/>
        <v>1311.24</v>
      </c>
      <c r="R25" s="8">
        <f t="shared" si="7"/>
        <v>1311.24</v>
      </c>
      <c r="S25" s="8">
        <f t="shared" si="7"/>
        <v>1311.24</v>
      </c>
      <c r="T25" s="8">
        <f t="shared" si="7"/>
        <v>1311.24</v>
      </c>
      <c r="U25" s="8">
        <f t="shared" si="7"/>
        <v>1311.24</v>
      </c>
      <c r="V25" s="8">
        <f t="shared" si="7"/>
        <v>1311.24</v>
      </c>
      <c r="W25" s="8">
        <f t="shared" si="7"/>
        <v>1311.24</v>
      </c>
      <c r="X25" s="8">
        <f t="shared" si="7"/>
        <v>1311.24</v>
      </c>
      <c r="Y25" s="8">
        <f t="shared" si="7"/>
        <v>1311.24</v>
      </c>
      <c r="Z25" s="8">
        <f t="shared" si="7"/>
        <v>1311.24</v>
      </c>
      <c r="AA25" s="8">
        <f t="shared" si="7"/>
        <v>1311.24</v>
      </c>
      <c r="AB25" s="8">
        <f t="shared" si="7"/>
        <v>1311.24</v>
      </c>
      <c r="AC25" s="8">
        <f t="shared" si="7"/>
        <v>1311.24</v>
      </c>
      <c r="AD25" s="8">
        <f t="shared" si="7"/>
        <v>1311.24</v>
      </c>
      <c r="AE25" s="8">
        <f t="shared" si="7"/>
        <v>915.84</v>
      </c>
      <c r="AF25" s="8">
        <f t="shared" si="7"/>
        <v>915.84</v>
      </c>
      <c r="AG25" s="8">
        <f t="shared" si="7"/>
        <v>915.84</v>
      </c>
      <c r="AH25" s="8">
        <f t="shared" si="7"/>
        <v>915.84</v>
      </c>
      <c r="AI25" s="8">
        <f t="shared" si="7"/>
        <v>915.84</v>
      </c>
      <c r="AJ25" s="8">
        <f t="shared" si="7"/>
        <v>915.84</v>
      </c>
      <c r="AK25" s="8">
        <f t="shared" si="7"/>
        <v>915.84</v>
      </c>
      <c r="AL25" s="8">
        <f t="shared" si="7"/>
        <v>915.84</v>
      </c>
      <c r="AM25" s="8">
        <f t="shared" si="7"/>
        <v>915.84</v>
      </c>
      <c r="AN25" s="8">
        <f t="shared" si="7"/>
        <v>915.84</v>
      </c>
      <c r="AO25" s="8">
        <f t="shared" si="7"/>
        <v>915.84</v>
      </c>
      <c r="AP25" s="8">
        <f t="shared" si="7"/>
        <v>915.84</v>
      </c>
      <c r="AQ25" s="8">
        <f t="shared" si="7"/>
        <v>29966.712999999996</v>
      </c>
      <c r="AR25" s="128">
        <f t="shared" si="2"/>
        <v>0.99931430915279873</v>
      </c>
    </row>
    <row r="26" spans="1:44" ht="45" x14ac:dyDescent="0.25">
      <c r="A26" s="319"/>
      <c r="B26" s="320" t="s">
        <v>825</v>
      </c>
      <c r="C26" s="76"/>
      <c r="D26" s="321" t="s">
        <v>347</v>
      </c>
      <c r="E26" s="8">
        <f>E27</f>
        <v>120</v>
      </c>
      <c r="F26" s="8">
        <f t="shared" ref="F26:AQ29" si="8">F27</f>
        <v>0</v>
      </c>
      <c r="G26" s="8">
        <f t="shared" si="8"/>
        <v>0</v>
      </c>
      <c r="H26" s="8">
        <f t="shared" si="8"/>
        <v>0</v>
      </c>
      <c r="I26" s="8">
        <f t="shared" si="8"/>
        <v>0</v>
      </c>
      <c r="J26" s="8">
        <f t="shared" si="8"/>
        <v>0</v>
      </c>
      <c r="K26" s="8">
        <f t="shared" si="8"/>
        <v>0</v>
      </c>
      <c r="L26" s="8">
        <f t="shared" si="8"/>
        <v>0</v>
      </c>
      <c r="M26" s="8">
        <f t="shared" si="8"/>
        <v>0</v>
      </c>
      <c r="N26" s="8">
        <f t="shared" si="8"/>
        <v>0</v>
      </c>
      <c r="O26" s="8">
        <f t="shared" si="8"/>
        <v>0</v>
      </c>
      <c r="P26" s="8">
        <f t="shared" si="8"/>
        <v>0</v>
      </c>
      <c r="Q26" s="8">
        <f t="shared" si="8"/>
        <v>0</v>
      </c>
      <c r="R26" s="8">
        <f t="shared" si="8"/>
        <v>0</v>
      </c>
      <c r="S26" s="8">
        <f t="shared" si="8"/>
        <v>0</v>
      </c>
      <c r="T26" s="8">
        <f t="shared" si="8"/>
        <v>0</v>
      </c>
      <c r="U26" s="8">
        <f t="shared" si="8"/>
        <v>0</v>
      </c>
      <c r="V26" s="8">
        <f t="shared" si="8"/>
        <v>0</v>
      </c>
      <c r="W26" s="8">
        <f t="shared" si="8"/>
        <v>0</v>
      </c>
      <c r="X26" s="8">
        <f t="shared" si="8"/>
        <v>0</v>
      </c>
      <c r="Y26" s="8">
        <f t="shared" si="8"/>
        <v>0</v>
      </c>
      <c r="Z26" s="8">
        <f t="shared" si="8"/>
        <v>0</v>
      </c>
      <c r="AA26" s="8">
        <f t="shared" si="8"/>
        <v>0</v>
      </c>
      <c r="AB26" s="8">
        <f t="shared" si="8"/>
        <v>0</v>
      </c>
      <c r="AC26" s="8">
        <f t="shared" si="8"/>
        <v>0</v>
      </c>
      <c r="AD26" s="8">
        <f t="shared" si="8"/>
        <v>0</v>
      </c>
      <c r="AE26" s="8">
        <f t="shared" si="8"/>
        <v>0</v>
      </c>
      <c r="AF26" s="8">
        <f t="shared" si="8"/>
        <v>0</v>
      </c>
      <c r="AG26" s="8">
        <f t="shared" si="8"/>
        <v>0</v>
      </c>
      <c r="AH26" s="8">
        <f t="shared" si="8"/>
        <v>0</v>
      </c>
      <c r="AI26" s="8">
        <f t="shared" si="8"/>
        <v>0</v>
      </c>
      <c r="AJ26" s="8">
        <f t="shared" si="8"/>
        <v>0</v>
      </c>
      <c r="AK26" s="8">
        <f t="shared" si="8"/>
        <v>0</v>
      </c>
      <c r="AL26" s="8">
        <f t="shared" si="8"/>
        <v>0</v>
      </c>
      <c r="AM26" s="8">
        <f t="shared" si="8"/>
        <v>0</v>
      </c>
      <c r="AN26" s="8">
        <f t="shared" si="8"/>
        <v>0</v>
      </c>
      <c r="AO26" s="8">
        <f t="shared" si="8"/>
        <v>0</v>
      </c>
      <c r="AP26" s="8">
        <f t="shared" si="8"/>
        <v>0</v>
      </c>
      <c r="AQ26" s="8">
        <f t="shared" si="8"/>
        <v>115.496</v>
      </c>
      <c r="AR26" s="128">
        <f t="shared" si="2"/>
        <v>0.96246666666666658</v>
      </c>
    </row>
    <row r="27" spans="1:44" ht="60" x14ac:dyDescent="0.25">
      <c r="A27" s="319"/>
      <c r="B27" s="320" t="s">
        <v>826</v>
      </c>
      <c r="C27" s="76"/>
      <c r="D27" s="321" t="s">
        <v>822</v>
      </c>
      <c r="E27" s="8">
        <f>E28</f>
        <v>120</v>
      </c>
      <c r="F27" s="8">
        <f t="shared" si="8"/>
        <v>0</v>
      </c>
      <c r="G27" s="8">
        <f t="shared" si="8"/>
        <v>0</v>
      </c>
      <c r="H27" s="8">
        <f t="shared" si="8"/>
        <v>0</v>
      </c>
      <c r="I27" s="8">
        <f t="shared" si="8"/>
        <v>0</v>
      </c>
      <c r="J27" s="8">
        <f t="shared" si="8"/>
        <v>0</v>
      </c>
      <c r="K27" s="8">
        <f t="shared" si="8"/>
        <v>0</v>
      </c>
      <c r="L27" s="8">
        <f t="shared" si="8"/>
        <v>0</v>
      </c>
      <c r="M27" s="8">
        <f t="shared" si="8"/>
        <v>0</v>
      </c>
      <c r="N27" s="8">
        <f t="shared" si="8"/>
        <v>0</v>
      </c>
      <c r="O27" s="8">
        <f t="shared" si="8"/>
        <v>0</v>
      </c>
      <c r="P27" s="8">
        <f t="shared" si="8"/>
        <v>0</v>
      </c>
      <c r="Q27" s="8">
        <f t="shared" si="8"/>
        <v>0</v>
      </c>
      <c r="R27" s="8">
        <f t="shared" si="8"/>
        <v>0</v>
      </c>
      <c r="S27" s="8">
        <f t="shared" si="8"/>
        <v>0</v>
      </c>
      <c r="T27" s="8">
        <f t="shared" si="8"/>
        <v>0</v>
      </c>
      <c r="U27" s="8">
        <f t="shared" si="8"/>
        <v>0</v>
      </c>
      <c r="V27" s="8">
        <f t="shared" si="8"/>
        <v>0</v>
      </c>
      <c r="W27" s="8">
        <f t="shared" si="8"/>
        <v>0</v>
      </c>
      <c r="X27" s="8">
        <f t="shared" si="8"/>
        <v>0</v>
      </c>
      <c r="Y27" s="8">
        <f t="shared" si="8"/>
        <v>0</v>
      </c>
      <c r="Z27" s="8">
        <f t="shared" si="8"/>
        <v>0</v>
      </c>
      <c r="AA27" s="8">
        <f t="shared" si="8"/>
        <v>0</v>
      </c>
      <c r="AB27" s="8">
        <f t="shared" si="8"/>
        <v>0</v>
      </c>
      <c r="AC27" s="8">
        <f t="shared" si="8"/>
        <v>0</v>
      </c>
      <c r="AD27" s="8">
        <f t="shared" si="8"/>
        <v>0</v>
      </c>
      <c r="AE27" s="8">
        <f t="shared" si="8"/>
        <v>0</v>
      </c>
      <c r="AF27" s="8">
        <f t="shared" si="8"/>
        <v>0</v>
      </c>
      <c r="AG27" s="8">
        <f t="shared" si="8"/>
        <v>0</v>
      </c>
      <c r="AH27" s="8">
        <f t="shared" si="8"/>
        <v>0</v>
      </c>
      <c r="AI27" s="8">
        <f t="shared" si="8"/>
        <v>0</v>
      </c>
      <c r="AJ27" s="8">
        <f t="shared" si="8"/>
        <v>0</v>
      </c>
      <c r="AK27" s="8">
        <f t="shared" si="8"/>
        <v>0</v>
      </c>
      <c r="AL27" s="8">
        <f t="shared" si="8"/>
        <v>0</v>
      </c>
      <c r="AM27" s="8">
        <f t="shared" si="8"/>
        <v>0</v>
      </c>
      <c r="AN27" s="8">
        <f t="shared" si="8"/>
        <v>0</v>
      </c>
      <c r="AO27" s="8">
        <f t="shared" si="8"/>
        <v>0</v>
      </c>
      <c r="AP27" s="8">
        <f t="shared" si="8"/>
        <v>0</v>
      </c>
      <c r="AQ27" s="8">
        <f t="shared" si="8"/>
        <v>115.496</v>
      </c>
      <c r="AR27" s="128">
        <f t="shared" si="2"/>
        <v>0.96246666666666658</v>
      </c>
    </row>
    <row r="28" spans="1:44" ht="60" x14ac:dyDescent="0.25">
      <c r="A28" s="319"/>
      <c r="B28" s="320" t="s">
        <v>827</v>
      </c>
      <c r="C28" s="76"/>
      <c r="D28" s="321" t="s">
        <v>823</v>
      </c>
      <c r="E28" s="8">
        <f>E29</f>
        <v>120</v>
      </c>
      <c r="F28" s="8">
        <f t="shared" si="8"/>
        <v>0</v>
      </c>
      <c r="G28" s="8">
        <f t="shared" si="8"/>
        <v>0</v>
      </c>
      <c r="H28" s="8">
        <f t="shared" si="8"/>
        <v>0</v>
      </c>
      <c r="I28" s="8">
        <f t="shared" si="8"/>
        <v>0</v>
      </c>
      <c r="J28" s="8">
        <f t="shared" si="8"/>
        <v>0</v>
      </c>
      <c r="K28" s="8">
        <f t="shared" si="8"/>
        <v>0</v>
      </c>
      <c r="L28" s="8">
        <f t="shared" si="8"/>
        <v>0</v>
      </c>
      <c r="M28" s="8">
        <f t="shared" si="8"/>
        <v>0</v>
      </c>
      <c r="N28" s="8">
        <f t="shared" si="8"/>
        <v>0</v>
      </c>
      <c r="O28" s="8">
        <f t="shared" si="8"/>
        <v>0</v>
      </c>
      <c r="P28" s="8">
        <f t="shared" si="8"/>
        <v>0</v>
      </c>
      <c r="Q28" s="8">
        <f t="shared" si="8"/>
        <v>0</v>
      </c>
      <c r="R28" s="8">
        <f t="shared" si="8"/>
        <v>0</v>
      </c>
      <c r="S28" s="8">
        <f t="shared" si="8"/>
        <v>0</v>
      </c>
      <c r="T28" s="8">
        <f t="shared" si="8"/>
        <v>0</v>
      </c>
      <c r="U28" s="8">
        <f t="shared" si="8"/>
        <v>0</v>
      </c>
      <c r="V28" s="8">
        <f t="shared" si="8"/>
        <v>0</v>
      </c>
      <c r="W28" s="8">
        <f t="shared" si="8"/>
        <v>0</v>
      </c>
      <c r="X28" s="8">
        <f t="shared" si="8"/>
        <v>0</v>
      </c>
      <c r="Y28" s="8">
        <f t="shared" si="8"/>
        <v>0</v>
      </c>
      <c r="Z28" s="8">
        <f t="shared" si="8"/>
        <v>0</v>
      </c>
      <c r="AA28" s="8">
        <f t="shared" si="8"/>
        <v>0</v>
      </c>
      <c r="AB28" s="8">
        <f t="shared" si="8"/>
        <v>0</v>
      </c>
      <c r="AC28" s="8">
        <f t="shared" si="8"/>
        <v>0</v>
      </c>
      <c r="AD28" s="8">
        <f t="shared" si="8"/>
        <v>0</v>
      </c>
      <c r="AE28" s="8">
        <f t="shared" si="8"/>
        <v>0</v>
      </c>
      <c r="AF28" s="8">
        <f t="shared" si="8"/>
        <v>0</v>
      </c>
      <c r="AG28" s="8">
        <f t="shared" si="8"/>
        <v>0</v>
      </c>
      <c r="AH28" s="8">
        <f t="shared" si="8"/>
        <v>0</v>
      </c>
      <c r="AI28" s="8">
        <f t="shared" si="8"/>
        <v>0</v>
      </c>
      <c r="AJ28" s="8">
        <f t="shared" si="8"/>
        <v>0</v>
      </c>
      <c r="AK28" s="8">
        <f t="shared" si="8"/>
        <v>0</v>
      </c>
      <c r="AL28" s="8">
        <f t="shared" si="8"/>
        <v>0</v>
      </c>
      <c r="AM28" s="8">
        <f t="shared" si="8"/>
        <v>0</v>
      </c>
      <c r="AN28" s="8">
        <f t="shared" si="8"/>
        <v>0</v>
      </c>
      <c r="AO28" s="8">
        <f t="shared" si="8"/>
        <v>0</v>
      </c>
      <c r="AP28" s="8">
        <f t="shared" si="8"/>
        <v>0</v>
      </c>
      <c r="AQ28" s="8">
        <f t="shared" si="8"/>
        <v>115.496</v>
      </c>
      <c r="AR28" s="128">
        <f t="shared" si="2"/>
        <v>0.96246666666666658</v>
      </c>
    </row>
    <row r="29" spans="1:44" ht="75" x14ac:dyDescent="0.25">
      <c r="A29" s="319"/>
      <c r="B29" s="320" t="s">
        <v>828</v>
      </c>
      <c r="C29" s="76"/>
      <c r="D29" s="321" t="s">
        <v>824</v>
      </c>
      <c r="E29" s="8">
        <f>E30</f>
        <v>120</v>
      </c>
      <c r="F29" s="8">
        <f t="shared" si="8"/>
        <v>0</v>
      </c>
      <c r="G29" s="8">
        <f t="shared" si="8"/>
        <v>0</v>
      </c>
      <c r="H29" s="8">
        <f t="shared" si="8"/>
        <v>0</v>
      </c>
      <c r="I29" s="8">
        <f t="shared" si="8"/>
        <v>0</v>
      </c>
      <c r="J29" s="8">
        <f t="shared" si="8"/>
        <v>0</v>
      </c>
      <c r="K29" s="8">
        <f t="shared" si="8"/>
        <v>0</v>
      </c>
      <c r="L29" s="8">
        <f t="shared" si="8"/>
        <v>0</v>
      </c>
      <c r="M29" s="8">
        <f t="shared" si="8"/>
        <v>0</v>
      </c>
      <c r="N29" s="8">
        <f t="shared" si="8"/>
        <v>0</v>
      </c>
      <c r="O29" s="8">
        <f t="shared" si="8"/>
        <v>0</v>
      </c>
      <c r="P29" s="8">
        <f t="shared" si="8"/>
        <v>0</v>
      </c>
      <c r="Q29" s="8">
        <f t="shared" si="8"/>
        <v>0</v>
      </c>
      <c r="R29" s="8">
        <f t="shared" si="8"/>
        <v>0</v>
      </c>
      <c r="S29" s="8">
        <f t="shared" si="8"/>
        <v>0</v>
      </c>
      <c r="T29" s="8">
        <f t="shared" si="8"/>
        <v>0</v>
      </c>
      <c r="U29" s="8">
        <f t="shared" si="8"/>
        <v>0</v>
      </c>
      <c r="V29" s="8">
        <f t="shared" si="8"/>
        <v>0</v>
      </c>
      <c r="W29" s="8">
        <f t="shared" si="8"/>
        <v>0</v>
      </c>
      <c r="X29" s="8">
        <f t="shared" si="8"/>
        <v>0</v>
      </c>
      <c r="Y29" s="8">
        <f t="shared" si="8"/>
        <v>0</v>
      </c>
      <c r="Z29" s="8">
        <f t="shared" si="8"/>
        <v>0</v>
      </c>
      <c r="AA29" s="8">
        <f t="shared" si="8"/>
        <v>0</v>
      </c>
      <c r="AB29" s="8">
        <f t="shared" si="8"/>
        <v>0</v>
      </c>
      <c r="AC29" s="8">
        <f t="shared" si="8"/>
        <v>0</v>
      </c>
      <c r="AD29" s="8">
        <f t="shared" si="8"/>
        <v>0</v>
      </c>
      <c r="AE29" s="8">
        <f t="shared" si="8"/>
        <v>0</v>
      </c>
      <c r="AF29" s="8">
        <f t="shared" si="8"/>
        <v>0</v>
      </c>
      <c r="AG29" s="8">
        <f t="shared" si="8"/>
        <v>0</v>
      </c>
      <c r="AH29" s="8">
        <f t="shared" si="8"/>
        <v>0</v>
      </c>
      <c r="AI29" s="8">
        <f t="shared" si="8"/>
        <v>0</v>
      </c>
      <c r="AJ29" s="8">
        <f t="shared" si="8"/>
        <v>0</v>
      </c>
      <c r="AK29" s="8">
        <f t="shared" si="8"/>
        <v>0</v>
      </c>
      <c r="AL29" s="8">
        <f t="shared" si="8"/>
        <v>0</v>
      </c>
      <c r="AM29" s="8">
        <f t="shared" si="8"/>
        <v>0</v>
      </c>
      <c r="AN29" s="8">
        <f t="shared" si="8"/>
        <v>0</v>
      </c>
      <c r="AO29" s="8">
        <f t="shared" si="8"/>
        <v>0</v>
      </c>
      <c r="AP29" s="8">
        <f t="shared" si="8"/>
        <v>0</v>
      </c>
      <c r="AQ29" s="8">
        <f t="shared" si="8"/>
        <v>115.496</v>
      </c>
      <c r="AR29" s="128">
        <f t="shared" si="2"/>
        <v>0.96246666666666658</v>
      </c>
    </row>
    <row r="30" spans="1:44" ht="47.25" customHeight="1" x14ac:dyDescent="0.25">
      <c r="A30" s="319"/>
      <c r="B30" s="59"/>
      <c r="C30" s="76">
        <v>200</v>
      </c>
      <c r="D30" s="42" t="s">
        <v>71</v>
      </c>
      <c r="E30" s="8">
        <v>120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>
        <v>115.496</v>
      </c>
      <c r="AR30" s="128">
        <f t="shared" si="2"/>
        <v>0.96246666666666658</v>
      </c>
    </row>
    <row r="31" spans="1:44" ht="15" x14ac:dyDescent="0.25">
      <c r="A31" s="55"/>
      <c r="B31" s="44" t="s">
        <v>360</v>
      </c>
      <c r="C31" s="7"/>
      <c r="D31" s="43" t="s">
        <v>361</v>
      </c>
      <c r="E31" s="8">
        <f>E32</f>
        <v>29867.275000000005</v>
      </c>
      <c r="F31" s="8">
        <f t="shared" ref="F31:AQ31" si="9">F32</f>
        <v>1775.94</v>
      </c>
      <c r="G31" s="8">
        <f t="shared" si="9"/>
        <v>1311.24</v>
      </c>
      <c r="H31" s="8">
        <f t="shared" si="9"/>
        <v>1311.24</v>
      </c>
      <c r="I31" s="8">
        <f t="shared" si="9"/>
        <v>1311.24</v>
      </c>
      <c r="J31" s="8">
        <f t="shared" si="9"/>
        <v>1311.24</v>
      </c>
      <c r="K31" s="8">
        <f t="shared" si="9"/>
        <v>1311.24</v>
      </c>
      <c r="L31" s="8">
        <f t="shared" si="9"/>
        <v>1311.24</v>
      </c>
      <c r="M31" s="8">
        <f t="shared" si="9"/>
        <v>1311.24</v>
      </c>
      <c r="N31" s="8">
        <f t="shared" si="9"/>
        <v>1311.24</v>
      </c>
      <c r="O31" s="8">
        <f t="shared" si="9"/>
        <v>1311.24</v>
      </c>
      <c r="P31" s="8">
        <f t="shared" si="9"/>
        <v>1311.24</v>
      </c>
      <c r="Q31" s="8">
        <f t="shared" si="9"/>
        <v>1311.24</v>
      </c>
      <c r="R31" s="8">
        <f t="shared" si="9"/>
        <v>1311.24</v>
      </c>
      <c r="S31" s="8">
        <f t="shared" si="9"/>
        <v>1311.24</v>
      </c>
      <c r="T31" s="8">
        <f t="shared" si="9"/>
        <v>1311.24</v>
      </c>
      <c r="U31" s="8">
        <f t="shared" si="9"/>
        <v>1311.24</v>
      </c>
      <c r="V31" s="8">
        <f t="shared" si="9"/>
        <v>1311.24</v>
      </c>
      <c r="W31" s="8">
        <f t="shared" si="9"/>
        <v>1311.24</v>
      </c>
      <c r="X31" s="8">
        <f t="shared" si="9"/>
        <v>1311.24</v>
      </c>
      <c r="Y31" s="8">
        <f t="shared" si="9"/>
        <v>1311.24</v>
      </c>
      <c r="Z31" s="8">
        <f t="shared" si="9"/>
        <v>1311.24</v>
      </c>
      <c r="AA31" s="8">
        <f t="shared" si="9"/>
        <v>1311.24</v>
      </c>
      <c r="AB31" s="8">
        <f t="shared" si="9"/>
        <v>1311.24</v>
      </c>
      <c r="AC31" s="8">
        <f t="shared" si="9"/>
        <v>1311.24</v>
      </c>
      <c r="AD31" s="8">
        <f t="shared" si="9"/>
        <v>1311.24</v>
      </c>
      <c r="AE31" s="8">
        <f t="shared" si="9"/>
        <v>915.84</v>
      </c>
      <c r="AF31" s="8">
        <f t="shared" si="9"/>
        <v>915.84</v>
      </c>
      <c r="AG31" s="8">
        <f t="shared" si="9"/>
        <v>915.84</v>
      </c>
      <c r="AH31" s="8">
        <f t="shared" si="9"/>
        <v>915.84</v>
      </c>
      <c r="AI31" s="8">
        <f t="shared" si="9"/>
        <v>915.84</v>
      </c>
      <c r="AJ31" s="8">
        <f t="shared" si="9"/>
        <v>915.84</v>
      </c>
      <c r="AK31" s="8">
        <f t="shared" si="9"/>
        <v>915.84</v>
      </c>
      <c r="AL31" s="8">
        <f t="shared" si="9"/>
        <v>915.84</v>
      </c>
      <c r="AM31" s="8">
        <f t="shared" si="9"/>
        <v>915.84</v>
      </c>
      <c r="AN31" s="8">
        <f t="shared" si="9"/>
        <v>915.84</v>
      </c>
      <c r="AO31" s="8">
        <f t="shared" si="9"/>
        <v>915.84</v>
      </c>
      <c r="AP31" s="8">
        <f t="shared" si="9"/>
        <v>915.84</v>
      </c>
      <c r="AQ31" s="8">
        <f t="shared" si="9"/>
        <v>29851.216999999997</v>
      </c>
      <c r="AR31" s="128">
        <f t="shared" si="2"/>
        <v>0.99946235470092237</v>
      </c>
    </row>
    <row r="32" spans="1:44" ht="30" x14ac:dyDescent="0.25">
      <c r="A32" s="55"/>
      <c r="B32" s="27" t="s">
        <v>362</v>
      </c>
      <c r="C32" s="7"/>
      <c r="D32" s="43" t="s">
        <v>801</v>
      </c>
      <c r="E32" s="8">
        <f>E33+E37+E40+E42+E45+E47+E50+E53+E56</f>
        <v>29867.275000000005</v>
      </c>
      <c r="F32" s="8">
        <f t="shared" ref="F32:AQ32" si="10">F33+F37+F40+F42+F45+F47+F50+F53+F56</f>
        <v>1775.94</v>
      </c>
      <c r="G32" s="8">
        <f t="shared" si="10"/>
        <v>1311.24</v>
      </c>
      <c r="H32" s="8">
        <f t="shared" si="10"/>
        <v>1311.24</v>
      </c>
      <c r="I32" s="8">
        <f t="shared" si="10"/>
        <v>1311.24</v>
      </c>
      <c r="J32" s="8">
        <f t="shared" si="10"/>
        <v>1311.24</v>
      </c>
      <c r="K32" s="8">
        <f t="shared" si="10"/>
        <v>1311.24</v>
      </c>
      <c r="L32" s="8">
        <f t="shared" si="10"/>
        <v>1311.24</v>
      </c>
      <c r="M32" s="8">
        <f t="shared" si="10"/>
        <v>1311.24</v>
      </c>
      <c r="N32" s="8">
        <f t="shared" si="10"/>
        <v>1311.24</v>
      </c>
      <c r="O32" s="8">
        <f t="shared" si="10"/>
        <v>1311.24</v>
      </c>
      <c r="P32" s="8">
        <f t="shared" si="10"/>
        <v>1311.24</v>
      </c>
      <c r="Q32" s="8">
        <f t="shared" si="10"/>
        <v>1311.24</v>
      </c>
      <c r="R32" s="8">
        <f t="shared" si="10"/>
        <v>1311.24</v>
      </c>
      <c r="S32" s="8">
        <f t="shared" si="10"/>
        <v>1311.24</v>
      </c>
      <c r="T32" s="8">
        <f t="shared" si="10"/>
        <v>1311.24</v>
      </c>
      <c r="U32" s="8">
        <f t="shared" si="10"/>
        <v>1311.24</v>
      </c>
      <c r="V32" s="8">
        <f t="shared" si="10"/>
        <v>1311.24</v>
      </c>
      <c r="W32" s="8">
        <f t="shared" si="10"/>
        <v>1311.24</v>
      </c>
      <c r="X32" s="8">
        <f t="shared" si="10"/>
        <v>1311.24</v>
      </c>
      <c r="Y32" s="8">
        <f t="shared" si="10"/>
        <v>1311.24</v>
      </c>
      <c r="Z32" s="8">
        <f t="shared" si="10"/>
        <v>1311.24</v>
      </c>
      <c r="AA32" s="8">
        <f t="shared" si="10"/>
        <v>1311.24</v>
      </c>
      <c r="AB32" s="8">
        <f t="shared" si="10"/>
        <v>1311.24</v>
      </c>
      <c r="AC32" s="8">
        <f t="shared" si="10"/>
        <v>1311.24</v>
      </c>
      <c r="AD32" s="8">
        <f t="shared" si="10"/>
        <v>1311.24</v>
      </c>
      <c r="AE32" s="8">
        <f t="shared" si="10"/>
        <v>915.84</v>
      </c>
      <c r="AF32" s="8">
        <f t="shared" si="10"/>
        <v>915.84</v>
      </c>
      <c r="AG32" s="8">
        <f t="shared" si="10"/>
        <v>915.84</v>
      </c>
      <c r="AH32" s="8">
        <f t="shared" si="10"/>
        <v>915.84</v>
      </c>
      <c r="AI32" s="8">
        <f t="shared" si="10"/>
        <v>915.84</v>
      </c>
      <c r="AJ32" s="8">
        <f t="shared" si="10"/>
        <v>915.84</v>
      </c>
      <c r="AK32" s="8">
        <f t="shared" si="10"/>
        <v>915.84</v>
      </c>
      <c r="AL32" s="8">
        <f t="shared" si="10"/>
        <v>915.84</v>
      </c>
      <c r="AM32" s="8">
        <f t="shared" si="10"/>
        <v>915.84</v>
      </c>
      <c r="AN32" s="8">
        <f t="shared" si="10"/>
        <v>915.84</v>
      </c>
      <c r="AO32" s="8">
        <f t="shared" si="10"/>
        <v>915.84</v>
      </c>
      <c r="AP32" s="8">
        <f t="shared" si="10"/>
        <v>915.84</v>
      </c>
      <c r="AQ32" s="8">
        <f t="shared" si="10"/>
        <v>29851.216999999997</v>
      </c>
      <c r="AR32" s="128">
        <f t="shared" si="2"/>
        <v>0.99946235470092237</v>
      </c>
    </row>
    <row r="33" spans="1:44" ht="30" x14ac:dyDescent="0.25">
      <c r="A33" s="55"/>
      <c r="B33" s="55" t="s">
        <v>372</v>
      </c>
      <c r="C33" s="7"/>
      <c r="D33" s="43" t="s">
        <v>805</v>
      </c>
      <c r="E33" s="8">
        <f>E34+E35+E36</f>
        <v>28002.175000000003</v>
      </c>
      <c r="F33" s="8">
        <f t="shared" ref="F33:AQ33" si="11">F34+F35+F36</f>
        <v>0</v>
      </c>
      <c r="G33" s="8">
        <f t="shared" si="11"/>
        <v>0</v>
      </c>
      <c r="H33" s="8">
        <f t="shared" si="11"/>
        <v>0</v>
      </c>
      <c r="I33" s="8">
        <f t="shared" si="11"/>
        <v>0</v>
      </c>
      <c r="J33" s="8">
        <f t="shared" si="11"/>
        <v>0</v>
      </c>
      <c r="K33" s="8">
        <f t="shared" si="11"/>
        <v>0</v>
      </c>
      <c r="L33" s="8">
        <f t="shared" si="11"/>
        <v>0</v>
      </c>
      <c r="M33" s="8">
        <f t="shared" si="11"/>
        <v>0</v>
      </c>
      <c r="N33" s="8">
        <f t="shared" si="11"/>
        <v>0</v>
      </c>
      <c r="O33" s="8">
        <f t="shared" si="11"/>
        <v>0</v>
      </c>
      <c r="P33" s="8">
        <f t="shared" si="11"/>
        <v>0</v>
      </c>
      <c r="Q33" s="8">
        <f t="shared" si="11"/>
        <v>0</v>
      </c>
      <c r="R33" s="8">
        <f t="shared" si="11"/>
        <v>0</v>
      </c>
      <c r="S33" s="8">
        <f t="shared" si="11"/>
        <v>0</v>
      </c>
      <c r="T33" s="8">
        <f t="shared" si="11"/>
        <v>0</v>
      </c>
      <c r="U33" s="8">
        <f t="shared" si="11"/>
        <v>0</v>
      </c>
      <c r="V33" s="8">
        <f t="shared" si="11"/>
        <v>0</v>
      </c>
      <c r="W33" s="8">
        <f t="shared" si="11"/>
        <v>0</v>
      </c>
      <c r="X33" s="8">
        <f t="shared" si="11"/>
        <v>0</v>
      </c>
      <c r="Y33" s="8">
        <f t="shared" si="11"/>
        <v>0</v>
      </c>
      <c r="Z33" s="8">
        <f t="shared" si="11"/>
        <v>0</v>
      </c>
      <c r="AA33" s="8">
        <f t="shared" si="11"/>
        <v>0</v>
      </c>
      <c r="AB33" s="8">
        <f t="shared" si="11"/>
        <v>0</v>
      </c>
      <c r="AC33" s="8">
        <f t="shared" si="11"/>
        <v>0</v>
      </c>
      <c r="AD33" s="8">
        <f t="shared" si="11"/>
        <v>0</v>
      </c>
      <c r="AE33" s="8">
        <f t="shared" si="11"/>
        <v>0</v>
      </c>
      <c r="AF33" s="8">
        <f t="shared" si="11"/>
        <v>0</v>
      </c>
      <c r="AG33" s="8">
        <f t="shared" si="11"/>
        <v>0</v>
      </c>
      <c r="AH33" s="8">
        <f t="shared" si="11"/>
        <v>0</v>
      </c>
      <c r="AI33" s="8">
        <f t="shared" si="11"/>
        <v>0</v>
      </c>
      <c r="AJ33" s="8">
        <f t="shared" si="11"/>
        <v>0</v>
      </c>
      <c r="AK33" s="8">
        <f t="shared" si="11"/>
        <v>0</v>
      </c>
      <c r="AL33" s="8">
        <f t="shared" si="11"/>
        <v>0</v>
      </c>
      <c r="AM33" s="8">
        <f t="shared" si="11"/>
        <v>0</v>
      </c>
      <c r="AN33" s="8">
        <f t="shared" si="11"/>
        <v>0</v>
      </c>
      <c r="AO33" s="8">
        <f t="shared" si="11"/>
        <v>0</v>
      </c>
      <c r="AP33" s="8">
        <f t="shared" si="11"/>
        <v>0</v>
      </c>
      <c r="AQ33" s="8">
        <f t="shared" si="11"/>
        <v>28000.616999999998</v>
      </c>
      <c r="AR33" s="128">
        <f t="shared" si="2"/>
        <v>0.99994436146477894</v>
      </c>
    </row>
    <row r="34" spans="1:44" ht="84.75" customHeight="1" x14ac:dyDescent="0.25">
      <c r="A34" s="55"/>
      <c r="B34" s="56"/>
      <c r="C34" s="7">
        <v>100</v>
      </c>
      <c r="D34" s="318" t="s">
        <v>803</v>
      </c>
      <c r="E34" s="8">
        <v>22327.758000000002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>
        <v>22327.644</v>
      </c>
      <c r="AR34" s="128">
        <f t="shared" si="2"/>
        <v>0.99999489424777888</v>
      </c>
    </row>
    <row r="35" spans="1:44" ht="33" customHeight="1" x14ac:dyDescent="0.25">
      <c r="A35" s="55"/>
      <c r="B35" s="56"/>
      <c r="C35" s="7">
        <v>200</v>
      </c>
      <c r="D35" s="42" t="s">
        <v>71</v>
      </c>
      <c r="E35" s="8">
        <v>4948.6180000000004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>
        <v>4947.174</v>
      </c>
      <c r="AR35" s="128">
        <f t="shared" si="2"/>
        <v>0.99970820136046057</v>
      </c>
    </row>
    <row r="36" spans="1:44" ht="20.25" customHeight="1" x14ac:dyDescent="0.25">
      <c r="A36" s="55"/>
      <c r="B36" s="56"/>
      <c r="C36" s="127">
        <v>800</v>
      </c>
      <c r="D36" s="43" t="s">
        <v>129</v>
      </c>
      <c r="E36" s="8">
        <v>725.79899999999998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>
        <v>725.79899999999998</v>
      </c>
      <c r="AR36" s="128">
        <f t="shared" si="2"/>
        <v>1</v>
      </c>
    </row>
    <row r="37" spans="1:44" ht="76.5" customHeight="1" x14ac:dyDescent="0.25">
      <c r="A37" s="55"/>
      <c r="B37" s="27" t="s">
        <v>381</v>
      </c>
      <c r="C37" s="90"/>
      <c r="D37" s="77" t="s">
        <v>382</v>
      </c>
      <c r="E37" s="8">
        <f>E38+E39</f>
        <v>421</v>
      </c>
      <c r="F37" s="8">
        <f t="shared" ref="F37" si="12">F38+F39</f>
        <v>421</v>
      </c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>
        <f t="shared" ref="AQ37" si="13">AQ38+AQ39</f>
        <v>421</v>
      </c>
      <c r="AR37" s="128">
        <f t="shared" si="2"/>
        <v>1</v>
      </c>
    </row>
    <row r="38" spans="1:44" ht="82.5" customHeight="1" x14ac:dyDescent="0.25">
      <c r="A38" s="55"/>
      <c r="B38" s="55"/>
      <c r="C38" s="44" t="s">
        <v>246</v>
      </c>
      <c r="D38" s="42" t="s">
        <v>247</v>
      </c>
      <c r="E38" s="8">
        <f>258.9+75.5</f>
        <v>334.4</v>
      </c>
      <c r="F38" s="8">
        <f>334.4</f>
        <v>334.4</v>
      </c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>
        <f>334.4</f>
        <v>334.4</v>
      </c>
      <c r="AR38" s="128">
        <f t="shared" si="2"/>
        <v>1</v>
      </c>
    </row>
    <row r="39" spans="1:44" ht="34.5" customHeight="1" x14ac:dyDescent="0.25">
      <c r="A39" s="55"/>
      <c r="B39" s="55"/>
      <c r="C39" s="44" t="s">
        <v>70</v>
      </c>
      <c r="D39" s="42" t="s">
        <v>71</v>
      </c>
      <c r="E39" s="8">
        <f>9.2+77.4</f>
        <v>86.600000000000009</v>
      </c>
      <c r="F39" s="8">
        <v>86.6</v>
      </c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>
        <v>86.6</v>
      </c>
      <c r="AR39" s="128">
        <f t="shared" si="2"/>
        <v>0.99999999999999989</v>
      </c>
    </row>
    <row r="40" spans="1:44" ht="47.25" customHeight="1" x14ac:dyDescent="0.25">
      <c r="A40" s="55"/>
      <c r="B40" s="27" t="s">
        <v>383</v>
      </c>
      <c r="C40" s="90"/>
      <c r="D40" s="77" t="s">
        <v>384</v>
      </c>
      <c r="E40" s="8">
        <f>E41</f>
        <v>3.9</v>
      </c>
      <c r="F40" s="8">
        <f t="shared" ref="F40" si="14">F41</f>
        <v>0</v>
      </c>
      <c r="G40" s="322">
        <f t="shared" ref="G40:G41" si="15">F40/E40</f>
        <v>0</v>
      </c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>
        <f t="shared" ref="AQ40" si="16">AQ41</f>
        <v>0</v>
      </c>
      <c r="AR40" s="128">
        <f t="shared" si="2"/>
        <v>0</v>
      </c>
    </row>
    <row r="41" spans="1:44" ht="35.25" customHeight="1" x14ac:dyDescent="0.25">
      <c r="A41" s="55"/>
      <c r="B41" s="82"/>
      <c r="C41" s="44" t="s">
        <v>70</v>
      </c>
      <c r="D41" s="42" t="s">
        <v>71</v>
      </c>
      <c r="E41" s="8">
        <v>3.9</v>
      </c>
      <c r="F41" s="8">
        <v>0</v>
      </c>
      <c r="G41" s="322">
        <f t="shared" si="15"/>
        <v>0</v>
      </c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>
        <v>0</v>
      </c>
      <c r="AR41" s="128">
        <f t="shared" si="2"/>
        <v>0</v>
      </c>
    </row>
    <row r="42" spans="1:44" ht="52.5" customHeight="1" x14ac:dyDescent="0.25">
      <c r="A42" s="55"/>
      <c r="B42" s="27" t="s">
        <v>385</v>
      </c>
      <c r="C42" s="44"/>
      <c r="D42" s="39" t="s">
        <v>386</v>
      </c>
      <c r="E42" s="8">
        <f>E43+E44</f>
        <v>43.699999999999996</v>
      </c>
      <c r="F42" s="8">
        <f t="shared" ref="F42" si="17">F43+F44</f>
        <v>43.699999999999996</v>
      </c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>
        <f>AQ43+AQ44</f>
        <v>43.699999999999996</v>
      </c>
      <c r="AR42" s="128">
        <f t="shared" si="2"/>
        <v>1</v>
      </c>
    </row>
    <row r="43" spans="1:44" ht="78" customHeight="1" x14ac:dyDescent="0.25">
      <c r="A43" s="55"/>
      <c r="B43" s="27"/>
      <c r="C43" s="44" t="s">
        <v>246</v>
      </c>
      <c r="D43" s="42" t="s">
        <v>247</v>
      </c>
      <c r="E43" s="8">
        <f>33.26+10.04</f>
        <v>43.3</v>
      </c>
      <c r="F43" s="8">
        <f>33.26+10.04</f>
        <v>43.3</v>
      </c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>
        <f>33.26+10.04</f>
        <v>43.3</v>
      </c>
      <c r="AR43" s="128">
        <f t="shared" si="2"/>
        <v>1</v>
      </c>
    </row>
    <row r="44" spans="1:44" ht="36.75" customHeight="1" x14ac:dyDescent="0.25">
      <c r="A44" s="55"/>
      <c r="B44" s="55"/>
      <c r="C44" s="44" t="s">
        <v>70</v>
      </c>
      <c r="D44" s="42" t="s">
        <v>71</v>
      </c>
      <c r="E44" s="8">
        <v>0.4</v>
      </c>
      <c r="F44" s="8">
        <v>0.4</v>
      </c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>
        <v>0.4</v>
      </c>
      <c r="AR44" s="128">
        <f t="shared" si="2"/>
        <v>1</v>
      </c>
    </row>
    <row r="45" spans="1:44" ht="54.75" customHeight="1" x14ac:dyDescent="0.25">
      <c r="A45" s="55"/>
      <c r="B45" s="27" t="s">
        <v>379</v>
      </c>
      <c r="C45" s="56"/>
      <c r="D45" s="77" t="s">
        <v>376</v>
      </c>
      <c r="E45" s="8">
        <f>E46</f>
        <v>881.1</v>
      </c>
      <c r="F45" s="8">
        <f t="shared" ref="F45:AQ45" si="18">F46</f>
        <v>915.84</v>
      </c>
      <c r="G45" s="8">
        <f t="shared" si="18"/>
        <v>915.84</v>
      </c>
      <c r="H45" s="8">
        <f t="shared" si="18"/>
        <v>915.84</v>
      </c>
      <c r="I45" s="8">
        <f t="shared" si="18"/>
        <v>915.84</v>
      </c>
      <c r="J45" s="8">
        <f t="shared" si="18"/>
        <v>915.84</v>
      </c>
      <c r="K45" s="8">
        <f t="shared" si="18"/>
        <v>915.84</v>
      </c>
      <c r="L45" s="8">
        <f t="shared" si="18"/>
        <v>915.84</v>
      </c>
      <c r="M45" s="8">
        <f t="shared" si="18"/>
        <v>915.84</v>
      </c>
      <c r="N45" s="8">
        <f t="shared" si="18"/>
        <v>915.84</v>
      </c>
      <c r="O45" s="8">
        <f t="shared" si="18"/>
        <v>915.84</v>
      </c>
      <c r="P45" s="8">
        <f t="shared" si="18"/>
        <v>915.84</v>
      </c>
      <c r="Q45" s="8">
        <f t="shared" si="18"/>
        <v>915.84</v>
      </c>
      <c r="R45" s="8">
        <f t="shared" si="18"/>
        <v>915.84</v>
      </c>
      <c r="S45" s="8">
        <f t="shared" si="18"/>
        <v>915.84</v>
      </c>
      <c r="T45" s="8">
        <f t="shared" si="18"/>
        <v>915.84</v>
      </c>
      <c r="U45" s="8">
        <f t="shared" si="18"/>
        <v>915.84</v>
      </c>
      <c r="V45" s="8">
        <f t="shared" si="18"/>
        <v>915.84</v>
      </c>
      <c r="W45" s="8">
        <f t="shared" si="18"/>
        <v>915.84</v>
      </c>
      <c r="X45" s="8">
        <f t="shared" si="18"/>
        <v>915.84</v>
      </c>
      <c r="Y45" s="8">
        <f t="shared" si="18"/>
        <v>915.84</v>
      </c>
      <c r="Z45" s="8">
        <f t="shared" si="18"/>
        <v>915.84</v>
      </c>
      <c r="AA45" s="8">
        <f t="shared" si="18"/>
        <v>915.84</v>
      </c>
      <c r="AB45" s="8">
        <f t="shared" si="18"/>
        <v>915.84</v>
      </c>
      <c r="AC45" s="8">
        <f t="shared" si="18"/>
        <v>915.84</v>
      </c>
      <c r="AD45" s="8">
        <f t="shared" si="18"/>
        <v>915.84</v>
      </c>
      <c r="AE45" s="8">
        <f t="shared" si="18"/>
        <v>915.84</v>
      </c>
      <c r="AF45" s="8">
        <f t="shared" si="18"/>
        <v>915.84</v>
      </c>
      <c r="AG45" s="8">
        <f t="shared" si="18"/>
        <v>915.84</v>
      </c>
      <c r="AH45" s="8">
        <f t="shared" si="18"/>
        <v>915.84</v>
      </c>
      <c r="AI45" s="8">
        <f t="shared" si="18"/>
        <v>915.84</v>
      </c>
      <c r="AJ45" s="8">
        <f t="shared" si="18"/>
        <v>915.84</v>
      </c>
      <c r="AK45" s="8">
        <f t="shared" si="18"/>
        <v>915.84</v>
      </c>
      <c r="AL45" s="8">
        <f t="shared" si="18"/>
        <v>915.84</v>
      </c>
      <c r="AM45" s="8">
        <f t="shared" si="18"/>
        <v>915.84</v>
      </c>
      <c r="AN45" s="8">
        <f t="shared" si="18"/>
        <v>915.84</v>
      </c>
      <c r="AO45" s="8">
        <f t="shared" si="18"/>
        <v>915.84</v>
      </c>
      <c r="AP45" s="8">
        <f t="shared" si="18"/>
        <v>915.84</v>
      </c>
      <c r="AQ45" s="8">
        <f t="shared" si="18"/>
        <v>881.1</v>
      </c>
      <c r="AR45" s="128">
        <f t="shared" si="2"/>
        <v>1</v>
      </c>
    </row>
    <row r="46" spans="1:44" ht="79.5" customHeight="1" x14ac:dyDescent="0.25">
      <c r="A46" s="55"/>
      <c r="B46" s="82"/>
      <c r="C46" s="27" t="s">
        <v>246</v>
      </c>
      <c r="D46" s="42" t="s">
        <v>247</v>
      </c>
      <c r="E46" s="8">
        <v>881.1</v>
      </c>
      <c r="F46" s="8">
        <v>915.84</v>
      </c>
      <c r="G46" s="8">
        <v>915.84</v>
      </c>
      <c r="H46" s="8">
        <v>915.84</v>
      </c>
      <c r="I46" s="8">
        <v>915.84</v>
      </c>
      <c r="J46" s="8">
        <v>915.84</v>
      </c>
      <c r="K46" s="8">
        <v>915.84</v>
      </c>
      <c r="L46" s="8">
        <v>915.84</v>
      </c>
      <c r="M46" s="8">
        <v>915.84</v>
      </c>
      <c r="N46" s="8">
        <v>915.84</v>
      </c>
      <c r="O46" s="8">
        <v>915.84</v>
      </c>
      <c r="P46" s="8">
        <v>915.84</v>
      </c>
      <c r="Q46" s="8">
        <v>915.84</v>
      </c>
      <c r="R46" s="8">
        <v>915.84</v>
      </c>
      <c r="S46" s="8">
        <v>915.84</v>
      </c>
      <c r="T46" s="8">
        <v>915.84</v>
      </c>
      <c r="U46" s="8">
        <v>915.84</v>
      </c>
      <c r="V46" s="8">
        <v>915.84</v>
      </c>
      <c r="W46" s="8">
        <v>915.84</v>
      </c>
      <c r="X46" s="8">
        <v>915.84</v>
      </c>
      <c r="Y46" s="8">
        <v>915.84</v>
      </c>
      <c r="Z46" s="8">
        <v>915.84</v>
      </c>
      <c r="AA46" s="8">
        <v>915.84</v>
      </c>
      <c r="AB46" s="8">
        <v>915.84</v>
      </c>
      <c r="AC46" s="8">
        <v>915.84</v>
      </c>
      <c r="AD46" s="8">
        <v>915.84</v>
      </c>
      <c r="AE46" s="8">
        <v>915.84</v>
      </c>
      <c r="AF46" s="8">
        <v>915.84</v>
      </c>
      <c r="AG46" s="8">
        <v>915.84</v>
      </c>
      <c r="AH46" s="8">
        <v>915.84</v>
      </c>
      <c r="AI46" s="8">
        <v>915.84</v>
      </c>
      <c r="AJ46" s="8">
        <v>915.84</v>
      </c>
      <c r="AK46" s="8">
        <v>915.84</v>
      </c>
      <c r="AL46" s="8">
        <v>915.84</v>
      </c>
      <c r="AM46" s="8">
        <v>915.84</v>
      </c>
      <c r="AN46" s="8">
        <v>915.84</v>
      </c>
      <c r="AO46" s="8">
        <v>915.84</v>
      </c>
      <c r="AP46" s="8">
        <v>915.84</v>
      </c>
      <c r="AQ46" s="8">
        <v>881.1</v>
      </c>
      <c r="AR46" s="128">
        <f t="shared" si="2"/>
        <v>1</v>
      </c>
    </row>
    <row r="47" spans="1:44" ht="92.25" customHeight="1" x14ac:dyDescent="0.25">
      <c r="A47" s="55"/>
      <c r="B47" s="27" t="s">
        <v>377</v>
      </c>
      <c r="C47" s="56"/>
      <c r="D47" s="61" t="s">
        <v>378</v>
      </c>
      <c r="E47" s="8">
        <f>E48+E49</f>
        <v>109.7</v>
      </c>
      <c r="F47" s="8">
        <f t="shared" ref="F47:AQ47" si="19">F48+F49</f>
        <v>0</v>
      </c>
      <c r="G47" s="8">
        <f t="shared" si="19"/>
        <v>0</v>
      </c>
      <c r="H47" s="8">
        <f t="shared" si="19"/>
        <v>0</v>
      </c>
      <c r="I47" s="8">
        <f t="shared" si="19"/>
        <v>0</v>
      </c>
      <c r="J47" s="8">
        <f t="shared" si="19"/>
        <v>0</v>
      </c>
      <c r="K47" s="8">
        <f t="shared" si="19"/>
        <v>0</v>
      </c>
      <c r="L47" s="8">
        <f t="shared" si="19"/>
        <v>0</v>
      </c>
      <c r="M47" s="8">
        <f t="shared" si="19"/>
        <v>0</v>
      </c>
      <c r="N47" s="8">
        <f t="shared" si="19"/>
        <v>0</v>
      </c>
      <c r="O47" s="8">
        <f t="shared" si="19"/>
        <v>0</v>
      </c>
      <c r="P47" s="8">
        <f t="shared" si="19"/>
        <v>0</v>
      </c>
      <c r="Q47" s="8">
        <f t="shared" si="19"/>
        <v>0</v>
      </c>
      <c r="R47" s="8">
        <f t="shared" si="19"/>
        <v>0</v>
      </c>
      <c r="S47" s="8">
        <f t="shared" si="19"/>
        <v>0</v>
      </c>
      <c r="T47" s="8">
        <f t="shared" si="19"/>
        <v>0</v>
      </c>
      <c r="U47" s="8">
        <f t="shared" si="19"/>
        <v>0</v>
      </c>
      <c r="V47" s="8">
        <f t="shared" si="19"/>
        <v>0</v>
      </c>
      <c r="W47" s="8">
        <f t="shared" si="19"/>
        <v>0</v>
      </c>
      <c r="X47" s="8">
        <f t="shared" si="19"/>
        <v>0</v>
      </c>
      <c r="Y47" s="8">
        <f t="shared" si="19"/>
        <v>0</v>
      </c>
      <c r="Z47" s="8">
        <f t="shared" si="19"/>
        <v>0</v>
      </c>
      <c r="AA47" s="8">
        <f t="shared" si="19"/>
        <v>0</v>
      </c>
      <c r="AB47" s="8">
        <f t="shared" si="19"/>
        <v>0</v>
      </c>
      <c r="AC47" s="8">
        <f t="shared" si="19"/>
        <v>0</v>
      </c>
      <c r="AD47" s="8">
        <f t="shared" si="19"/>
        <v>0</v>
      </c>
      <c r="AE47" s="8">
        <f t="shared" si="19"/>
        <v>0</v>
      </c>
      <c r="AF47" s="8">
        <f t="shared" si="19"/>
        <v>0</v>
      </c>
      <c r="AG47" s="8">
        <f t="shared" si="19"/>
        <v>0</v>
      </c>
      <c r="AH47" s="8">
        <f t="shared" si="19"/>
        <v>0</v>
      </c>
      <c r="AI47" s="8">
        <f t="shared" si="19"/>
        <v>0</v>
      </c>
      <c r="AJ47" s="8">
        <f t="shared" si="19"/>
        <v>0</v>
      </c>
      <c r="AK47" s="8">
        <f t="shared" si="19"/>
        <v>0</v>
      </c>
      <c r="AL47" s="8">
        <f t="shared" si="19"/>
        <v>0</v>
      </c>
      <c r="AM47" s="8">
        <f t="shared" si="19"/>
        <v>0</v>
      </c>
      <c r="AN47" s="8">
        <f t="shared" si="19"/>
        <v>0</v>
      </c>
      <c r="AO47" s="8">
        <f t="shared" si="19"/>
        <v>0</v>
      </c>
      <c r="AP47" s="8">
        <f t="shared" si="19"/>
        <v>0</v>
      </c>
      <c r="AQ47" s="8">
        <f t="shared" si="19"/>
        <v>109.7</v>
      </c>
      <c r="AR47" s="128">
        <f t="shared" si="2"/>
        <v>1</v>
      </c>
    </row>
    <row r="48" spans="1:44" ht="81" customHeight="1" x14ac:dyDescent="0.25">
      <c r="A48" s="55"/>
      <c r="B48" s="82"/>
      <c r="C48" s="27" t="s">
        <v>246</v>
      </c>
      <c r="D48" s="42" t="s">
        <v>247</v>
      </c>
      <c r="E48" s="8">
        <v>107.7</v>
      </c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>
        <v>107.7</v>
      </c>
      <c r="AR48" s="128">
        <f t="shared" si="2"/>
        <v>1</v>
      </c>
    </row>
    <row r="49" spans="1:44" ht="34.5" customHeight="1" x14ac:dyDescent="0.25">
      <c r="A49" s="55"/>
      <c r="B49" s="82"/>
      <c r="C49" s="27" t="s">
        <v>70</v>
      </c>
      <c r="D49" s="42" t="s">
        <v>71</v>
      </c>
      <c r="E49" s="8">
        <v>2</v>
      </c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>
        <v>2</v>
      </c>
      <c r="AR49" s="128">
        <f t="shared" si="2"/>
        <v>1</v>
      </c>
    </row>
    <row r="50" spans="1:44" ht="83.25" customHeight="1" x14ac:dyDescent="0.25">
      <c r="A50" s="55"/>
      <c r="B50" s="27" t="s">
        <v>379</v>
      </c>
      <c r="C50" s="56"/>
      <c r="D50" s="78" t="s">
        <v>380</v>
      </c>
      <c r="E50" s="8">
        <f>E51+E52</f>
        <v>1.2</v>
      </c>
      <c r="F50" s="8">
        <f t="shared" ref="F50:AQ50" si="20">F51+F52</f>
        <v>395.4</v>
      </c>
      <c r="G50" s="8">
        <f t="shared" si="20"/>
        <v>395.4</v>
      </c>
      <c r="H50" s="8">
        <f t="shared" si="20"/>
        <v>395.4</v>
      </c>
      <c r="I50" s="8">
        <f t="shared" si="20"/>
        <v>395.4</v>
      </c>
      <c r="J50" s="8">
        <f t="shared" si="20"/>
        <v>395.4</v>
      </c>
      <c r="K50" s="8">
        <f t="shared" si="20"/>
        <v>395.4</v>
      </c>
      <c r="L50" s="8">
        <f t="shared" si="20"/>
        <v>395.4</v>
      </c>
      <c r="M50" s="8">
        <f t="shared" si="20"/>
        <v>395.4</v>
      </c>
      <c r="N50" s="8">
        <f t="shared" si="20"/>
        <v>395.4</v>
      </c>
      <c r="O50" s="8">
        <f t="shared" si="20"/>
        <v>395.4</v>
      </c>
      <c r="P50" s="8">
        <f t="shared" si="20"/>
        <v>395.4</v>
      </c>
      <c r="Q50" s="8">
        <f t="shared" si="20"/>
        <v>395.4</v>
      </c>
      <c r="R50" s="8">
        <f t="shared" si="20"/>
        <v>395.4</v>
      </c>
      <c r="S50" s="8">
        <f t="shared" si="20"/>
        <v>395.4</v>
      </c>
      <c r="T50" s="8">
        <f t="shared" si="20"/>
        <v>395.4</v>
      </c>
      <c r="U50" s="8">
        <f t="shared" si="20"/>
        <v>395.4</v>
      </c>
      <c r="V50" s="8">
        <f t="shared" si="20"/>
        <v>395.4</v>
      </c>
      <c r="W50" s="8">
        <f t="shared" si="20"/>
        <v>395.4</v>
      </c>
      <c r="X50" s="8">
        <f t="shared" si="20"/>
        <v>395.4</v>
      </c>
      <c r="Y50" s="8">
        <f t="shared" si="20"/>
        <v>395.4</v>
      </c>
      <c r="Z50" s="8">
        <f t="shared" si="20"/>
        <v>395.4</v>
      </c>
      <c r="AA50" s="8">
        <f t="shared" si="20"/>
        <v>395.4</v>
      </c>
      <c r="AB50" s="8">
        <f t="shared" si="20"/>
        <v>395.4</v>
      </c>
      <c r="AC50" s="8">
        <f t="shared" si="20"/>
        <v>395.4</v>
      </c>
      <c r="AD50" s="8">
        <f t="shared" si="20"/>
        <v>395.4</v>
      </c>
      <c r="AE50" s="8">
        <f t="shared" si="20"/>
        <v>0</v>
      </c>
      <c r="AF50" s="8">
        <f t="shared" si="20"/>
        <v>0</v>
      </c>
      <c r="AG50" s="8">
        <f t="shared" si="20"/>
        <v>0</v>
      </c>
      <c r="AH50" s="8">
        <f t="shared" si="20"/>
        <v>0</v>
      </c>
      <c r="AI50" s="8">
        <f t="shared" si="20"/>
        <v>0</v>
      </c>
      <c r="AJ50" s="8">
        <f t="shared" si="20"/>
        <v>0</v>
      </c>
      <c r="AK50" s="8">
        <f t="shared" si="20"/>
        <v>0</v>
      </c>
      <c r="AL50" s="8">
        <f t="shared" si="20"/>
        <v>0</v>
      </c>
      <c r="AM50" s="8">
        <f t="shared" si="20"/>
        <v>0</v>
      </c>
      <c r="AN50" s="8">
        <f t="shared" si="20"/>
        <v>0</v>
      </c>
      <c r="AO50" s="8">
        <f t="shared" si="20"/>
        <v>0</v>
      </c>
      <c r="AP50" s="8">
        <f t="shared" si="20"/>
        <v>0</v>
      </c>
      <c r="AQ50" s="8">
        <f t="shared" si="20"/>
        <v>0</v>
      </c>
      <c r="AR50" s="128">
        <f t="shared" si="2"/>
        <v>0</v>
      </c>
    </row>
    <row r="51" spans="1:44" ht="81" customHeight="1" x14ac:dyDescent="0.25">
      <c r="A51" s="55"/>
      <c r="B51" s="55"/>
      <c r="C51" s="27" t="s">
        <v>246</v>
      </c>
      <c r="D51" s="42" t="s">
        <v>247</v>
      </c>
      <c r="E51" s="8">
        <v>0.76800000000000002</v>
      </c>
      <c r="F51" s="8">
        <v>242.16</v>
      </c>
      <c r="G51" s="8">
        <v>242.16</v>
      </c>
      <c r="H51" s="8">
        <v>242.16</v>
      </c>
      <c r="I51" s="8">
        <v>242.16</v>
      </c>
      <c r="J51" s="8">
        <v>242.16</v>
      </c>
      <c r="K51" s="8">
        <v>242.16</v>
      </c>
      <c r="L51" s="8">
        <v>242.16</v>
      </c>
      <c r="M51" s="8">
        <v>242.16</v>
      </c>
      <c r="N51" s="8">
        <v>242.16</v>
      </c>
      <c r="O51" s="8">
        <v>242.16</v>
      </c>
      <c r="P51" s="8">
        <v>242.16</v>
      </c>
      <c r="Q51" s="8">
        <v>242.16</v>
      </c>
      <c r="R51" s="8">
        <v>242.16</v>
      </c>
      <c r="S51" s="8">
        <v>242.16</v>
      </c>
      <c r="T51" s="8">
        <v>242.16</v>
      </c>
      <c r="U51" s="8">
        <v>242.16</v>
      </c>
      <c r="V51" s="8">
        <v>242.16</v>
      </c>
      <c r="W51" s="8">
        <v>242.16</v>
      </c>
      <c r="X51" s="8">
        <v>242.16</v>
      </c>
      <c r="Y51" s="8">
        <v>242.16</v>
      </c>
      <c r="Z51" s="8">
        <v>242.16</v>
      </c>
      <c r="AA51" s="8">
        <v>242.16</v>
      </c>
      <c r="AB51" s="8">
        <v>242.16</v>
      </c>
      <c r="AC51" s="8">
        <v>242.16</v>
      </c>
      <c r="AD51" s="8">
        <v>242.16</v>
      </c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>
        <v>0</v>
      </c>
      <c r="AR51" s="128">
        <f t="shared" si="2"/>
        <v>0</v>
      </c>
    </row>
    <row r="52" spans="1:44" ht="42" customHeight="1" x14ac:dyDescent="0.25">
      <c r="A52" s="55"/>
      <c r="B52" s="55"/>
      <c r="C52" s="27" t="s">
        <v>70</v>
      </c>
      <c r="D52" s="42" t="s">
        <v>71</v>
      </c>
      <c r="E52" s="8">
        <v>0.432</v>
      </c>
      <c r="F52" s="8">
        <v>153.24</v>
      </c>
      <c r="G52" s="8">
        <v>153.24</v>
      </c>
      <c r="H52" s="8">
        <v>153.24</v>
      </c>
      <c r="I52" s="8">
        <v>153.24</v>
      </c>
      <c r="J52" s="8">
        <v>153.24</v>
      </c>
      <c r="K52" s="8">
        <v>153.24</v>
      </c>
      <c r="L52" s="8">
        <v>153.24</v>
      </c>
      <c r="M52" s="8">
        <v>153.24</v>
      </c>
      <c r="N52" s="8">
        <v>153.24</v>
      </c>
      <c r="O52" s="8">
        <v>153.24</v>
      </c>
      <c r="P52" s="8">
        <v>153.24</v>
      </c>
      <c r="Q52" s="8">
        <v>153.24</v>
      </c>
      <c r="R52" s="8">
        <v>153.24</v>
      </c>
      <c r="S52" s="8">
        <v>153.24</v>
      </c>
      <c r="T52" s="8">
        <v>153.24</v>
      </c>
      <c r="U52" s="8">
        <v>153.24</v>
      </c>
      <c r="V52" s="8">
        <v>153.24</v>
      </c>
      <c r="W52" s="8">
        <v>153.24</v>
      </c>
      <c r="X52" s="8">
        <v>153.24</v>
      </c>
      <c r="Y52" s="8">
        <v>153.24</v>
      </c>
      <c r="Z52" s="8">
        <v>153.24</v>
      </c>
      <c r="AA52" s="8">
        <v>153.24</v>
      </c>
      <c r="AB52" s="8">
        <v>153.24</v>
      </c>
      <c r="AC52" s="8">
        <v>153.24</v>
      </c>
      <c r="AD52" s="8">
        <v>153.24</v>
      </c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>
        <v>0</v>
      </c>
      <c r="AR52" s="128">
        <f t="shared" si="2"/>
        <v>0</v>
      </c>
    </row>
    <row r="53" spans="1:44" ht="85.5" customHeight="1" x14ac:dyDescent="0.25">
      <c r="A53" s="55"/>
      <c r="B53" s="27" t="s">
        <v>387</v>
      </c>
      <c r="C53" s="56"/>
      <c r="D53" s="77" t="s">
        <v>388</v>
      </c>
      <c r="E53" s="8">
        <f>E54+E55</f>
        <v>9.4</v>
      </c>
      <c r="F53" s="8">
        <f t="shared" ref="F53" si="21">F54+F55</f>
        <v>0</v>
      </c>
      <c r="G53" s="322">
        <f t="shared" ref="G53:G55" si="22">F53/E53</f>
        <v>0</v>
      </c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>
        <v>0</v>
      </c>
      <c r="AR53" s="128">
        <f t="shared" si="2"/>
        <v>0</v>
      </c>
    </row>
    <row r="54" spans="1:44" ht="78" customHeight="1" x14ac:dyDescent="0.25">
      <c r="A54" s="55"/>
      <c r="B54" s="55"/>
      <c r="C54" s="44" t="s">
        <v>246</v>
      </c>
      <c r="D54" s="42" t="s">
        <v>247</v>
      </c>
      <c r="E54" s="8">
        <f>6.07+1.83</f>
        <v>7.9</v>
      </c>
      <c r="F54" s="8">
        <v>0</v>
      </c>
      <c r="G54" s="322">
        <f t="shared" si="22"/>
        <v>0</v>
      </c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>
        <v>0</v>
      </c>
      <c r="AR54" s="128">
        <f t="shared" si="2"/>
        <v>0</v>
      </c>
    </row>
    <row r="55" spans="1:44" ht="42" customHeight="1" x14ac:dyDescent="0.25">
      <c r="A55" s="55"/>
      <c r="B55" s="55"/>
      <c r="C55" s="44" t="s">
        <v>70</v>
      </c>
      <c r="D55" s="42" t="s">
        <v>71</v>
      </c>
      <c r="E55" s="8">
        <v>1.5</v>
      </c>
      <c r="F55" s="8">
        <v>0</v>
      </c>
      <c r="G55" s="322">
        <f t="shared" si="22"/>
        <v>0</v>
      </c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>
        <v>0</v>
      </c>
      <c r="AR55" s="128">
        <f t="shared" si="2"/>
        <v>0</v>
      </c>
    </row>
    <row r="56" spans="1:44" ht="45" x14ac:dyDescent="0.25">
      <c r="A56" s="55"/>
      <c r="B56" s="27" t="s">
        <v>389</v>
      </c>
      <c r="C56" s="56"/>
      <c r="D56" s="77" t="s">
        <v>390</v>
      </c>
      <c r="E56" s="8">
        <f>E57+E58</f>
        <v>395.1</v>
      </c>
      <c r="F56" s="8">
        <f t="shared" ref="F56:AQ56" si="23">F57+F58</f>
        <v>0</v>
      </c>
      <c r="G56" s="8">
        <f t="shared" si="23"/>
        <v>0</v>
      </c>
      <c r="H56" s="8">
        <f t="shared" si="23"/>
        <v>0</v>
      </c>
      <c r="I56" s="8">
        <f t="shared" si="23"/>
        <v>0</v>
      </c>
      <c r="J56" s="8">
        <f t="shared" si="23"/>
        <v>0</v>
      </c>
      <c r="K56" s="8">
        <f t="shared" si="23"/>
        <v>0</v>
      </c>
      <c r="L56" s="8">
        <f t="shared" si="23"/>
        <v>0</v>
      </c>
      <c r="M56" s="8">
        <f t="shared" si="23"/>
        <v>0</v>
      </c>
      <c r="N56" s="8">
        <f t="shared" si="23"/>
        <v>0</v>
      </c>
      <c r="O56" s="8">
        <f t="shared" si="23"/>
        <v>0</v>
      </c>
      <c r="P56" s="8">
        <f t="shared" si="23"/>
        <v>0</v>
      </c>
      <c r="Q56" s="8">
        <f t="shared" si="23"/>
        <v>0</v>
      </c>
      <c r="R56" s="8">
        <f t="shared" si="23"/>
        <v>0</v>
      </c>
      <c r="S56" s="8">
        <f t="shared" si="23"/>
        <v>0</v>
      </c>
      <c r="T56" s="8">
        <f t="shared" si="23"/>
        <v>0</v>
      </c>
      <c r="U56" s="8">
        <f t="shared" si="23"/>
        <v>0</v>
      </c>
      <c r="V56" s="8">
        <f t="shared" si="23"/>
        <v>0</v>
      </c>
      <c r="W56" s="8">
        <f t="shared" si="23"/>
        <v>0</v>
      </c>
      <c r="X56" s="8">
        <f t="shared" si="23"/>
        <v>0</v>
      </c>
      <c r="Y56" s="8">
        <f t="shared" si="23"/>
        <v>0</v>
      </c>
      <c r="Z56" s="8">
        <f t="shared" si="23"/>
        <v>0</v>
      </c>
      <c r="AA56" s="8">
        <f t="shared" si="23"/>
        <v>0</v>
      </c>
      <c r="AB56" s="8">
        <f t="shared" si="23"/>
        <v>0</v>
      </c>
      <c r="AC56" s="8">
        <f t="shared" si="23"/>
        <v>0</v>
      </c>
      <c r="AD56" s="8">
        <f t="shared" si="23"/>
        <v>0</v>
      </c>
      <c r="AE56" s="8">
        <f t="shared" si="23"/>
        <v>0</v>
      </c>
      <c r="AF56" s="8">
        <f t="shared" si="23"/>
        <v>0</v>
      </c>
      <c r="AG56" s="8">
        <f t="shared" si="23"/>
        <v>0</v>
      </c>
      <c r="AH56" s="8">
        <f t="shared" si="23"/>
        <v>0</v>
      </c>
      <c r="AI56" s="8">
        <f t="shared" si="23"/>
        <v>0</v>
      </c>
      <c r="AJ56" s="8">
        <f t="shared" si="23"/>
        <v>0</v>
      </c>
      <c r="AK56" s="8">
        <f t="shared" si="23"/>
        <v>0</v>
      </c>
      <c r="AL56" s="8">
        <f t="shared" si="23"/>
        <v>0</v>
      </c>
      <c r="AM56" s="8">
        <f t="shared" si="23"/>
        <v>0</v>
      </c>
      <c r="AN56" s="8">
        <f t="shared" si="23"/>
        <v>0</v>
      </c>
      <c r="AO56" s="8">
        <f t="shared" si="23"/>
        <v>0</v>
      </c>
      <c r="AP56" s="8">
        <f t="shared" si="23"/>
        <v>0</v>
      </c>
      <c r="AQ56" s="8">
        <f t="shared" si="23"/>
        <v>395.1</v>
      </c>
      <c r="AR56" s="128">
        <f t="shared" si="2"/>
        <v>1</v>
      </c>
    </row>
    <row r="57" spans="1:44" ht="83.25" customHeight="1" x14ac:dyDescent="0.25">
      <c r="A57" s="55"/>
      <c r="B57" s="55"/>
      <c r="C57" s="27" t="s">
        <v>246</v>
      </c>
      <c r="D57" s="42" t="s">
        <v>247</v>
      </c>
      <c r="E57" s="8">
        <v>378.93200000000002</v>
      </c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>
        <v>378.93200000000002</v>
      </c>
      <c r="AR57" s="128">
        <f t="shared" si="2"/>
        <v>1</v>
      </c>
    </row>
    <row r="58" spans="1:44" ht="36.75" customHeight="1" x14ac:dyDescent="0.25">
      <c r="A58" s="55"/>
      <c r="B58" s="55"/>
      <c r="C58" s="7">
        <v>200</v>
      </c>
      <c r="D58" s="42" t="s">
        <v>71</v>
      </c>
      <c r="E58" s="8">
        <v>16.167999999999999</v>
      </c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>
        <v>16.167999999999999</v>
      </c>
      <c r="AR58" s="128">
        <f t="shared" si="2"/>
        <v>1</v>
      </c>
    </row>
    <row r="59" spans="1:44" ht="22.5" customHeight="1" x14ac:dyDescent="0.25">
      <c r="A59" s="303" t="s">
        <v>463</v>
      </c>
      <c r="B59" s="55"/>
      <c r="C59" s="7"/>
      <c r="D59" s="42" t="s">
        <v>464</v>
      </c>
      <c r="E59" s="8">
        <f>E60</f>
        <v>52.2</v>
      </c>
      <c r="F59" s="8">
        <f t="shared" ref="F59:AQ62" si="24">F60</f>
        <v>0</v>
      </c>
      <c r="G59" s="8">
        <f t="shared" si="24"/>
        <v>0</v>
      </c>
      <c r="H59" s="8">
        <f t="shared" si="24"/>
        <v>0</v>
      </c>
      <c r="I59" s="8">
        <f t="shared" si="24"/>
        <v>0</v>
      </c>
      <c r="J59" s="8">
        <f t="shared" si="24"/>
        <v>0</v>
      </c>
      <c r="K59" s="8">
        <f t="shared" si="24"/>
        <v>0</v>
      </c>
      <c r="L59" s="8">
        <f t="shared" si="24"/>
        <v>0</v>
      </c>
      <c r="M59" s="8">
        <f t="shared" si="24"/>
        <v>0</v>
      </c>
      <c r="N59" s="8">
        <f t="shared" si="24"/>
        <v>0</v>
      </c>
      <c r="O59" s="8">
        <f t="shared" si="24"/>
        <v>0</v>
      </c>
      <c r="P59" s="8">
        <f t="shared" si="24"/>
        <v>0</v>
      </c>
      <c r="Q59" s="8">
        <f t="shared" si="24"/>
        <v>0</v>
      </c>
      <c r="R59" s="8">
        <f t="shared" si="24"/>
        <v>0</v>
      </c>
      <c r="S59" s="8">
        <f t="shared" si="24"/>
        <v>0</v>
      </c>
      <c r="T59" s="8">
        <f t="shared" si="24"/>
        <v>0</v>
      </c>
      <c r="U59" s="8">
        <f t="shared" si="24"/>
        <v>0</v>
      </c>
      <c r="V59" s="8">
        <f t="shared" si="24"/>
        <v>0</v>
      </c>
      <c r="W59" s="8">
        <f t="shared" si="24"/>
        <v>0</v>
      </c>
      <c r="X59" s="8">
        <f t="shared" si="24"/>
        <v>0</v>
      </c>
      <c r="Y59" s="8">
        <f t="shared" si="24"/>
        <v>0</v>
      </c>
      <c r="Z59" s="8">
        <f t="shared" si="24"/>
        <v>0</v>
      </c>
      <c r="AA59" s="8">
        <f t="shared" si="24"/>
        <v>0</v>
      </c>
      <c r="AB59" s="8">
        <f t="shared" si="24"/>
        <v>0</v>
      </c>
      <c r="AC59" s="8">
        <f t="shared" si="24"/>
        <v>0</v>
      </c>
      <c r="AD59" s="8">
        <f t="shared" si="24"/>
        <v>0</v>
      </c>
      <c r="AE59" s="8">
        <f t="shared" si="24"/>
        <v>0</v>
      </c>
      <c r="AF59" s="8">
        <f t="shared" si="24"/>
        <v>0</v>
      </c>
      <c r="AG59" s="8">
        <f t="shared" si="24"/>
        <v>0</v>
      </c>
      <c r="AH59" s="8">
        <f t="shared" si="24"/>
        <v>0</v>
      </c>
      <c r="AI59" s="8">
        <f t="shared" si="24"/>
        <v>0</v>
      </c>
      <c r="AJ59" s="8">
        <f t="shared" si="24"/>
        <v>0</v>
      </c>
      <c r="AK59" s="8">
        <f t="shared" si="24"/>
        <v>0</v>
      </c>
      <c r="AL59" s="8">
        <f t="shared" si="24"/>
        <v>0</v>
      </c>
      <c r="AM59" s="8">
        <f t="shared" si="24"/>
        <v>0</v>
      </c>
      <c r="AN59" s="8">
        <f t="shared" si="24"/>
        <v>0</v>
      </c>
      <c r="AO59" s="8">
        <f t="shared" si="24"/>
        <v>0</v>
      </c>
      <c r="AP59" s="8">
        <f t="shared" si="24"/>
        <v>0</v>
      </c>
      <c r="AQ59" s="8">
        <f t="shared" si="24"/>
        <v>52.2</v>
      </c>
      <c r="AR59" s="128">
        <f t="shared" si="2"/>
        <v>1</v>
      </c>
    </row>
    <row r="60" spans="1:44" ht="21" customHeight="1" x14ac:dyDescent="0.25">
      <c r="A60" s="55"/>
      <c r="B60" s="44" t="s">
        <v>360</v>
      </c>
      <c r="C60" s="44"/>
      <c r="D60" s="78" t="s">
        <v>361</v>
      </c>
      <c r="E60" s="8">
        <f>E61</f>
        <v>52.2</v>
      </c>
      <c r="F60" s="8">
        <f t="shared" si="24"/>
        <v>0</v>
      </c>
      <c r="G60" s="8">
        <f t="shared" si="24"/>
        <v>0</v>
      </c>
      <c r="H60" s="8">
        <f t="shared" si="24"/>
        <v>0</v>
      </c>
      <c r="I60" s="8">
        <f t="shared" si="24"/>
        <v>0</v>
      </c>
      <c r="J60" s="8">
        <f t="shared" si="24"/>
        <v>0</v>
      </c>
      <c r="K60" s="8">
        <f t="shared" si="24"/>
        <v>0</v>
      </c>
      <c r="L60" s="8">
        <f t="shared" si="24"/>
        <v>0</v>
      </c>
      <c r="M60" s="8">
        <f t="shared" si="24"/>
        <v>0</v>
      </c>
      <c r="N60" s="8">
        <f t="shared" si="24"/>
        <v>0</v>
      </c>
      <c r="O60" s="8">
        <f t="shared" si="24"/>
        <v>0</v>
      </c>
      <c r="P60" s="8">
        <f t="shared" si="24"/>
        <v>0</v>
      </c>
      <c r="Q60" s="8">
        <f t="shared" si="24"/>
        <v>0</v>
      </c>
      <c r="R60" s="8">
        <f t="shared" si="24"/>
        <v>0</v>
      </c>
      <c r="S60" s="8">
        <f t="shared" si="24"/>
        <v>0</v>
      </c>
      <c r="T60" s="8">
        <f t="shared" si="24"/>
        <v>0</v>
      </c>
      <c r="U60" s="8">
        <f t="shared" si="24"/>
        <v>0</v>
      </c>
      <c r="V60" s="8">
        <f t="shared" si="24"/>
        <v>0</v>
      </c>
      <c r="W60" s="8">
        <f t="shared" si="24"/>
        <v>0</v>
      </c>
      <c r="X60" s="8">
        <f t="shared" si="24"/>
        <v>0</v>
      </c>
      <c r="Y60" s="8">
        <f t="shared" si="24"/>
        <v>0</v>
      </c>
      <c r="Z60" s="8">
        <f t="shared" si="24"/>
        <v>0</v>
      </c>
      <c r="AA60" s="8">
        <f t="shared" si="24"/>
        <v>0</v>
      </c>
      <c r="AB60" s="8">
        <f t="shared" si="24"/>
        <v>0</v>
      </c>
      <c r="AC60" s="8">
        <f t="shared" si="24"/>
        <v>0</v>
      </c>
      <c r="AD60" s="8">
        <f t="shared" si="24"/>
        <v>0</v>
      </c>
      <c r="AE60" s="8">
        <f t="shared" si="24"/>
        <v>0</v>
      </c>
      <c r="AF60" s="8">
        <f t="shared" si="24"/>
        <v>0</v>
      </c>
      <c r="AG60" s="8">
        <f t="shared" si="24"/>
        <v>0</v>
      </c>
      <c r="AH60" s="8">
        <f t="shared" si="24"/>
        <v>0</v>
      </c>
      <c r="AI60" s="8">
        <f t="shared" si="24"/>
        <v>0</v>
      </c>
      <c r="AJ60" s="8">
        <f t="shared" si="24"/>
        <v>0</v>
      </c>
      <c r="AK60" s="8">
        <f t="shared" si="24"/>
        <v>0</v>
      </c>
      <c r="AL60" s="8">
        <f t="shared" si="24"/>
        <v>0</v>
      </c>
      <c r="AM60" s="8">
        <f t="shared" si="24"/>
        <v>0</v>
      </c>
      <c r="AN60" s="8">
        <f t="shared" si="24"/>
        <v>0</v>
      </c>
      <c r="AO60" s="8">
        <f t="shared" si="24"/>
        <v>0</v>
      </c>
      <c r="AP60" s="8">
        <f t="shared" si="24"/>
        <v>0</v>
      </c>
      <c r="AQ60" s="8">
        <f t="shared" si="24"/>
        <v>52.2</v>
      </c>
      <c r="AR60" s="128">
        <f t="shared" si="2"/>
        <v>1</v>
      </c>
    </row>
    <row r="61" spans="1:44" ht="36.75" customHeight="1" x14ac:dyDescent="0.25">
      <c r="A61" s="55"/>
      <c r="B61" s="27" t="s">
        <v>362</v>
      </c>
      <c r="C61" s="10"/>
      <c r="D61" s="28" t="s">
        <v>363</v>
      </c>
      <c r="E61" s="8">
        <f>E62</f>
        <v>52.2</v>
      </c>
      <c r="F61" s="8">
        <f t="shared" si="24"/>
        <v>0</v>
      </c>
      <c r="G61" s="8">
        <f t="shared" si="24"/>
        <v>0</v>
      </c>
      <c r="H61" s="8">
        <f t="shared" si="24"/>
        <v>0</v>
      </c>
      <c r="I61" s="8">
        <f t="shared" si="24"/>
        <v>0</v>
      </c>
      <c r="J61" s="8">
        <f t="shared" si="24"/>
        <v>0</v>
      </c>
      <c r="K61" s="8">
        <f t="shared" si="24"/>
        <v>0</v>
      </c>
      <c r="L61" s="8">
        <f t="shared" si="24"/>
        <v>0</v>
      </c>
      <c r="M61" s="8">
        <f t="shared" si="24"/>
        <v>0</v>
      </c>
      <c r="N61" s="8">
        <f t="shared" si="24"/>
        <v>0</v>
      </c>
      <c r="O61" s="8">
        <f t="shared" si="24"/>
        <v>0</v>
      </c>
      <c r="P61" s="8">
        <f t="shared" si="24"/>
        <v>0</v>
      </c>
      <c r="Q61" s="8">
        <f t="shared" si="24"/>
        <v>0</v>
      </c>
      <c r="R61" s="8">
        <f t="shared" si="24"/>
        <v>0</v>
      </c>
      <c r="S61" s="8">
        <f t="shared" si="24"/>
        <v>0</v>
      </c>
      <c r="T61" s="8">
        <f t="shared" si="24"/>
        <v>0</v>
      </c>
      <c r="U61" s="8">
        <f t="shared" si="24"/>
        <v>0</v>
      </c>
      <c r="V61" s="8">
        <f t="shared" si="24"/>
        <v>0</v>
      </c>
      <c r="W61" s="8">
        <f t="shared" si="24"/>
        <v>0</v>
      </c>
      <c r="X61" s="8">
        <f t="shared" si="24"/>
        <v>0</v>
      </c>
      <c r="Y61" s="8">
        <f t="shared" si="24"/>
        <v>0</v>
      </c>
      <c r="Z61" s="8">
        <f t="shared" si="24"/>
        <v>0</v>
      </c>
      <c r="AA61" s="8">
        <f t="shared" si="24"/>
        <v>0</v>
      </c>
      <c r="AB61" s="8">
        <f t="shared" si="24"/>
        <v>0</v>
      </c>
      <c r="AC61" s="8">
        <f t="shared" si="24"/>
        <v>0</v>
      </c>
      <c r="AD61" s="8">
        <f t="shared" si="24"/>
        <v>0</v>
      </c>
      <c r="AE61" s="8">
        <f t="shared" si="24"/>
        <v>0</v>
      </c>
      <c r="AF61" s="8">
        <f t="shared" si="24"/>
        <v>0</v>
      </c>
      <c r="AG61" s="8">
        <f t="shared" si="24"/>
        <v>0</v>
      </c>
      <c r="AH61" s="8">
        <f t="shared" si="24"/>
        <v>0</v>
      </c>
      <c r="AI61" s="8">
        <f t="shared" si="24"/>
        <v>0</v>
      </c>
      <c r="AJ61" s="8">
        <f t="shared" si="24"/>
        <v>0</v>
      </c>
      <c r="AK61" s="8">
        <f t="shared" si="24"/>
        <v>0</v>
      </c>
      <c r="AL61" s="8">
        <f t="shared" si="24"/>
        <v>0</v>
      </c>
      <c r="AM61" s="8">
        <f t="shared" si="24"/>
        <v>0</v>
      </c>
      <c r="AN61" s="8">
        <f t="shared" si="24"/>
        <v>0</v>
      </c>
      <c r="AO61" s="8">
        <f t="shared" si="24"/>
        <v>0</v>
      </c>
      <c r="AP61" s="8">
        <f t="shared" si="24"/>
        <v>0</v>
      </c>
      <c r="AQ61" s="8">
        <f t="shared" si="24"/>
        <v>52.2</v>
      </c>
      <c r="AR61" s="128">
        <f t="shared" si="2"/>
        <v>1</v>
      </c>
    </row>
    <row r="62" spans="1:44" ht="63.75" customHeight="1" x14ac:dyDescent="0.25">
      <c r="A62" s="55"/>
      <c r="B62" s="27" t="s">
        <v>391</v>
      </c>
      <c r="C62" s="44"/>
      <c r="D62" s="42" t="s">
        <v>392</v>
      </c>
      <c r="E62" s="8">
        <f>E63</f>
        <v>52.2</v>
      </c>
      <c r="F62" s="8">
        <f t="shared" si="24"/>
        <v>0</v>
      </c>
      <c r="G62" s="8">
        <f t="shared" si="24"/>
        <v>0</v>
      </c>
      <c r="H62" s="8">
        <f t="shared" si="24"/>
        <v>0</v>
      </c>
      <c r="I62" s="8">
        <f t="shared" si="24"/>
        <v>0</v>
      </c>
      <c r="J62" s="8">
        <f t="shared" si="24"/>
        <v>0</v>
      </c>
      <c r="K62" s="8">
        <f t="shared" si="24"/>
        <v>0</v>
      </c>
      <c r="L62" s="8">
        <f t="shared" si="24"/>
        <v>0</v>
      </c>
      <c r="M62" s="8">
        <f t="shared" si="24"/>
        <v>0</v>
      </c>
      <c r="N62" s="8">
        <f t="shared" si="24"/>
        <v>0</v>
      </c>
      <c r="O62" s="8">
        <f t="shared" si="24"/>
        <v>0</v>
      </c>
      <c r="P62" s="8">
        <f t="shared" si="24"/>
        <v>0</v>
      </c>
      <c r="Q62" s="8">
        <f t="shared" si="24"/>
        <v>0</v>
      </c>
      <c r="R62" s="8">
        <f t="shared" si="24"/>
        <v>0</v>
      </c>
      <c r="S62" s="8">
        <f t="shared" si="24"/>
        <v>0</v>
      </c>
      <c r="T62" s="8">
        <f t="shared" si="24"/>
        <v>0</v>
      </c>
      <c r="U62" s="8">
        <f t="shared" si="24"/>
        <v>0</v>
      </c>
      <c r="V62" s="8">
        <f t="shared" si="24"/>
        <v>0</v>
      </c>
      <c r="W62" s="8">
        <f t="shared" si="24"/>
        <v>0</v>
      </c>
      <c r="X62" s="8">
        <f t="shared" si="24"/>
        <v>0</v>
      </c>
      <c r="Y62" s="8">
        <f t="shared" si="24"/>
        <v>0</v>
      </c>
      <c r="Z62" s="8">
        <f t="shared" si="24"/>
        <v>0</v>
      </c>
      <c r="AA62" s="8">
        <f t="shared" si="24"/>
        <v>0</v>
      </c>
      <c r="AB62" s="8">
        <f t="shared" si="24"/>
        <v>0</v>
      </c>
      <c r="AC62" s="8">
        <f t="shared" si="24"/>
        <v>0</v>
      </c>
      <c r="AD62" s="8">
        <f t="shared" si="24"/>
        <v>0</v>
      </c>
      <c r="AE62" s="8">
        <f t="shared" si="24"/>
        <v>0</v>
      </c>
      <c r="AF62" s="8">
        <f t="shared" si="24"/>
        <v>0</v>
      </c>
      <c r="AG62" s="8">
        <f t="shared" si="24"/>
        <v>0</v>
      </c>
      <c r="AH62" s="8">
        <f t="shared" si="24"/>
        <v>0</v>
      </c>
      <c r="AI62" s="8">
        <f t="shared" si="24"/>
        <v>0</v>
      </c>
      <c r="AJ62" s="8">
        <f t="shared" si="24"/>
        <v>0</v>
      </c>
      <c r="AK62" s="8">
        <f t="shared" si="24"/>
        <v>0</v>
      </c>
      <c r="AL62" s="8">
        <f t="shared" si="24"/>
        <v>0</v>
      </c>
      <c r="AM62" s="8">
        <f t="shared" si="24"/>
        <v>0</v>
      </c>
      <c r="AN62" s="8">
        <f t="shared" si="24"/>
        <v>0</v>
      </c>
      <c r="AO62" s="8">
        <f t="shared" si="24"/>
        <v>0</v>
      </c>
      <c r="AP62" s="8">
        <f t="shared" si="24"/>
        <v>0</v>
      </c>
      <c r="AQ62" s="8">
        <f t="shared" si="24"/>
        <v>52.2</v>
      </c>
      <c r="AR62" s="128">
        <f t="shared" si="2"/>
        <v>1</v>
      </c>
    </row>
    <row r="63" spans="1:44" ht="36.75" customHeight="1" x14ac:dyDescent="0.25">
      <c r="A63" s="55"/>
      <c r="B63" s="55"/>
      <c r="C63" s="44" t="s">
        <v>70</v>
      </c>
      <c r="D63" s="42" t="s">
        <v>71</v>
      </c>
      <c r="E63" s="8">
        <v>52.2</v>
      </c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>
        <v>52.2</v>
      </c>
      <c r="AR63" s="128">
        <f t="shared" si="2"/>
        <v>1</v>
      </c>
    </row>
    <row r="64" spans="1:44" ht="48" customHeight="1" x14ac:dyDescent="0.25">
      <c r="A64" s="303" t="s">
        <v>488</v>
      </c>
      <c r="B64" s="55"/>
      <c r="C64" s="7"/>
      <c r="D64" s="304" t="s">
        <v>489</v>
      </c>
      <c r="E64" s="8">
        <f>E65+E74</f>
        <v>8063.7</v>
      </c>
      <c r="F64" s="8">
        <f t="shared" ref="F64:AQ64" si="25">F65+F74</f>
        <v>847.8</v>
      </c>
      <c r="G64" s="8">
        <f t="shared" si="25"/>
        <v>0</v>
      </c>
      <c r="H64" s="8">
        <f t="shared" si="25"/>
        <v>0</v>
      </c>
      <c r="I64" s="8">
        <f t="shared" si="25"/>
        <v>0</v>
      </c>
      <c r="J64" s="8">
        <f t="shared" si="25"/>
        <v>0</v>
      </c>
      <c r="K64" s="8">
        <f t="shared" si="25"/>
        <v>0</v>
      </c>
      <c r="L64" s="8">
        <f t="shared" si="25"/>
        <v>0</v>
      </c>
      <c r="M64" s="8">
        <f t="shared" si="25"/>
        <v>0</v>
      </c>
      <c r="N64" s="8">
        <f t="shared" si="25"/>
        <v>0</v>
      </c>
      <c r="O64" s="8">
        <f t="shared" si="25"/>
        <v>0</v>
      </c>
      <c r="P64" s="8">
        <f t="shared" si="25"/>
        <v>0</v>
      </c>
      <c r="Q64" s="8">
        <f t="shared" si="25"/>
        <v>0</v>
      </c>
      <c r="R64" s="8">
        <f t="shared" si="25"/>
        <v>0</v>
      </c>
      <c r="S64" s="8">
        <f t="shared" si="25"/>
        <v>0</v>
      </c>
      <c r="T64" s="8">
        <f t="shared" si="25"/>
        <v>0</v>
      </c>
      <c r="U64" s="8">
        <f t="shared" si="25"/>
        <v>0</v>
      </c>
      <c r="V64" s="8">
        <f t="shared" si="25"/>
        <v>0</v>
      </c>
      <c r="W64" s="8">
        <f t="shared" si="25"/>
        <v>0</v>
      </c>
      <c r="X64" s="8">
        <f t="shared" si="25"/>
        <v>0</v>
      </c>
      <c r="Y64" s="8">
        <f t="shared" si="25"/>
        <v>0</v>
      </c>
      <c r="Z64" s="8">
        <f t="shared" si="25"/>
        <v>0</v>
      </c>
      <c r="AA64" s="8">
        <f t="shared" si="25"/>
        <v>0</v>
      </c>
      <c r="AB64" s="8">
        <f t="shared" si="25"/>
        <v>0</v>
      </c>
      <c r="AC64" s="8">
        <f t="shared" si="25"/>
        <v>0</v>
      </c>
      <c r="AD64" s="8">
        <f t="shared" si="25"/>
        <v>0</v>
      </c>
      <c r="AE64" s="8">
        <f t="shared" si="25"/>
        <v>0</v>
      </c>
      <c r="AF64" s="8">
        <f t="shared" si="25"/>
        <v>0</v>
      </c>
      <c r="AG64" s="8">
        <f t="shared" si="25"/>
        <v>0</v>
      </c>
      <c r="AH64" s="8">
        <f t="shared" si="25"/>
        <v>0</v>
      </c>
      <c r="AI64" s="8">
        <f t="shared" si="25"/>
        <v>0</v>
      </c>
      <c r="AJ64" s="8">
        <f t="shared" si="25"/>
        <v>0</v>
      </c>
      <c r="AK64" s="8">
        <f t="shared" si="25"/>
        <v>0</v>
      </c>
      <c r="AL64" s="8">
        <f t="shared" si="25"/>
        <v>0</v>
      </c>
      <c r="AM64" s="8">
        <f t="shared" si="25"/>
        <v>0</v>
      </c>
      <c r="AN64" s="8">
        <f t="shared" si="25"/>
        <v>0</v>
      </c>
      <c r="AO64" s="8">
        <f t="shared" si="25"/>
        <v>0</v>
      </c>
      <c r="AP64" s="8">
        <f t="shared" si="25"/>
        <v>0</v>
      </c>
      <c r="AQ64" s="126">
        <f t="shared" si="25"/>
        <v>7983.84</v>
      </c>
      <c r="AR64" s="128">
        <f t="shared" si="2"/>
        <v>0.99009635775140448</v>
      </c>
    </row>
    <row r="65" spans="1:44" ht="72.75" customHeight="1" x14ac:dyDescent="0.25">
      <c r="A65" s="303"/>
      <c r="B65" s="27" t="s">
        <v>254</v>
      </c>
      <c r="C65" s="28"/>
      <c r="D65" s="28" t="s">
        <v>829</v>
      </c>
      <c r="E65" s="8">
        <f>E66</f>
        <v>6249.9</v>
      </c>
      <c r="F65" s="8">
        <f t="shared" ref="F65:AQ66" si="26">F66</f>
        <v>93</v>
      </c>
      <c r="G65" s="8">
        <f t="shared" si="26"/>
        <v>0</v>
      </c>
      <c r="H65" s="8">
        <f t="shared" si="26"/>
        <v>0</v>
      </c>
      <c r="I65" s="8">
        <f t="shared" si="26"/>
        <v>0</v>
      </c>
      <c r="J65" s="8">
        <f t="shared" si="26"/>
        <v>0</v>
      </c>
      <c r="K65" s="8">
        <f t="shared" si="26"/>
        <v>0</v>
      </c>
      <c r="L65" s="8">
        <f t="shared" si="26"/>
        <v>0</v>
      </c>
      <c r="M65" s="8">
        <f t="shared" si="26"/>
        <v>0</v>
      </c>
      <c r="N65" s="8">
        <f t="shared" si="26"/>
        <v>0</v>
      </c>
      <c r="O65" s="8">
        <f t="shared" si="26"/>
        <v>0</v>
      </c>
      <c r="P65" s="8">
        <f t="shared" si="26"/>
        <v>0</v>
      </c>
      <c r="Q65" s="8">
        <f t="shared" si="26"/>
        <v>0</v>
      </c>
      <c r="R65" s="8">
        <f t="shared" si="26"/>
        <v>0</v>
      </c>
      <c r="S65" s="8">
        <f t="shared" si="26"/>
        <v>0</v>
      </c>
      <c r="T65" s="8">
        <f t="shared" si="26"/>
        <v>0</v>
      </c>
      <c r="U65" s="8">
        <f t="shared" si="26"/>
        <v>0</v>
      </c>
      <c r="V65" s="8">
        <f t="shared" si="26"/>
        <v>0</v>
      </c>
      <c r="W65" s="8">
        <f t="shared" si="26"/>
        <v>0</v>
      </c>
      <c r="X65" s="8">
        <f t="shared" si="26"/>
        <v>0</v>
      </c>
      <c r="Y65" s="8">
        <f t="shared" si="26"/>
        <v>0</v>
      </c>
      <c r="Z65" s="8">
        <f t="shared" si="26"/>
        <v>0</v>
      </c>
      <c r="AA65" s="8">
        <f t="shared" si="26"/>
        <v>0</v>
      </c>
      <c r="AB65" s="8">
        <f t="shared" si="26"/>
        <v>0</v>
      </c>
      <c r="AC65" s="8">
        <f t="shared" si="26"/>
        <v>0</v>
      </c>
      <c r="AD65" s="8">
        <f t="shared" si="26"/>
        <v>0</v>
      </c>
      <c r="AE65" s="8">
        <f t="shared" si="26"/>
        <v>0</v>
      </c>
      <c r="AF65" s="8">
        <f t="shared" si="26"/>
        <v>0</v>
      </c>
      <c r="AG65" s="8">
        <f t="shared" si="26"/>
        <v>0</v>
      </c>
      <c r="AH65" s="8">
        <f t="shared" si="26"/>
        <v>0</v>
      </c>
      <c r="AI65" s="8">
        <f t="shared" si="26"/>
        <v>0</v>
      </c>
      <c r="AJ65" s="8">
        <f t="shared" si="26"/>
        <v>0</v>
      </c>
      <c r="AK65" s="8">
        <f t="shared" si="26"/>
        <v>0</v>
      </c>
      <c r="AL65" s="8">
        <f t="shared" si="26"/>
        <v>0</v>
      </c>
      <c r="AM65" s="8">
        <f t="shared" si="26"/>
        <v>0</v>
      </c>
      <c r="AN65" s="8">
        <f t="shared" si="26"/>
        <v>0</v>
      </c>
      <c r="AO65" s="8">
        <f t="shared" si="26"/>
        <v>0</v>
      </c>
      <c r="AP65" s="8">
        <f t="shared" si="26"/>
        <v>0</v>
      </c>
      <c r="AQ65" s="8">
        <f t="shared" si="26"/>
        <v>6249.7349999999997</v>
      </c>
      <c r="AR65" s="128">
        <f t="shared" si="2"/>
        <v>0.99997359957759324</v>
      </c>
    </row>
    <row r="66" spans="1:44" ht="36" customHeight="1" x14ac:dyDescent="0.25">
      <c r="A66" s="303"/>
      <c r="B66" s="27" t="s">
        <v>268</v>
      </c>
      <c r="C66" s="36"/>
      <c r="D66" s="39" t="s">
        <v>269</v>
      </c>
      <c r="E66" s="8">
        <f>E67</f>
        <v>6249.9</v>
      </c>
      <c r="F66" s="8">
        <f t="shared" si="26"/>
        <v>93</v>
      </c>
      <c r="G66" s="8">
        <f t="shared" si="26"/>
        <v>0</v>
      </c>
      <c r="H66" s="8">
        <f t="shared" si="26"/>
        <v>0</v>
      </c>
      <c r="I66" s="8">
        <f t="shared" si="26"/>
        <v>0</v>
      </c>
      <c r="J66" s="8">
        <f t="shared" si="26"/>
        <v>0</v>
      </c>
      <c r="K66" s="8">
        <f t="shared" si="26"/>
        <v>0</v>
      </c>
      <c r="L66" s="8">
        <f t="shared" si="26"/>
        <v>0</v>
      </c>
      <c r="M66" s="8">
        <f t="shared" si="26"/>
        <v>0</v>
      </c>
      <c r="N66" s="8">
        <f t="shared" si="26"/>
        <v>0</v>
      </c>
      <c r="O66" s="8">
        <f t="shared" si="26"/>
        <v>0</v>
      </c>
      <c r="P66" s="8">
        <f t="shared" si="26"/>
        <v>0</v>
      </c>
      <c r="Q66" s="8">
        <f t="shared" si="26"/>
        <v>0</v>
      </c>
      <c r="R66" s="8">
        <f t="shared" si="26"/>
        <v>0</v>
      </c>
      <c r="S66" s="8">
        <f t="shared" si="26"/>
        <v>0</v>
      </c>
      <c r="T66" s="8">
        <f t="shared" si="26"/>
        <v>0</v>
      </c>
      <c r="U66" s="8">
        <f t="shared" si="26"/>
        <v>0</v>
      </c>
      <c r="V66" s="8">
        <f t="shared" si="26"/>
        <v>0</v>
      </c>
      <c r="W66" s="8">
        <f t="shared" si="26"/>
        <v>0</v>
      </c>
      <c r="X66" s="8">
        <f t="shared" si="26"/>
        <v>0</v>
      </c>
      <c r="Y66" s="8">
        <f t="shared" si="26"/>
        <v>0</v>
      </c>
      <c r="Z66" s="8">
        <f t="shared" si="26"/>
        <v>0</v>
      </c>
      <c r="AA66" s="8">
        <f t="shared" si="26"/>
        <v>0</v>
      </c>
      <c r="AB66" s="8">
        <f t="shared" si="26"/>
        <v>0</v>
      </c>
      <c r="AC66" s="8">
        <f t="shared" si="26"/>
        <v>0</v>
      </c>
      <c r="AD66" s="8">
        <f t="shared" si="26"/>
        <v>0</v>
      </c>
      <c r="AE66" s="8">
        <f t="shared" si="26"/>
        <v>0</v>
      </c>
      <c r="AF66" s="8">
        <f t="shared" si="26"/>
        <v>0</v>
      </c>
      <c r="AG66" s="8">
        <f t="shared" si="26"/>
        <v>0</v>
      </c>
      <c r="AH66" s="8">
        <f t="shared" si="26"/>
        <v>0</v>
      </c>
      <c r="AI66" s="8">
        <f t="shared" si="26"/>
        <v>0</v>
      </c>
      <c r="AJ66" s="8">
        <f t="shared" si="26"/>
        <v>0</v>
      </c>
      <c r="AK66" s="8">
        <f t="shared" si="26"/>
        <v>0</v>
      </c>
      <c r="AL66" s="8">
        <f t="shared" si="26"/>
        <v>0</v>
      </c>
      <c r="AM66" s="8">
        <f t="shared" si="26"/>
        <v>0</v>
      </c>
      <c r="AN66" s="8">
        <f t="shared" si="26"/>
        <v>0</v>
      </c>
      <c r="AO66" s="8">
        <f t="shared" si="26"/>
        <v>0</v>
      </c>
      <c r="AP66" s="8">
        <f t="shared" si="26"/>
        <v>0</v>
      </c>
      <c r="AQ66" s="8">
        <f t="shared" si="26"/>
        <v>6249.7349999999997</v>
      </c>
      <c r="AR66" s="128">
        <f t="shared" si="2"/>
        <v>0.99997359957759324</v>
      </c>
    </row>
    <row r="67" spans="1:44" ht="40.5" customHeight="1" x14ac:dyDescent="0.25">
      <c r="A67" s="303"/>
      <c r="B67" s="27" t="s">
        <v>270</v>
      </c>
      <c r="C67" s="28"/>
      <c r="D67" s="28" t="s">
        <v>271</v>
      </c>
      <c r="E67" s="8">
        <f t="shared" ref="E67:AQ67" si="27">E68+E71</f>
        <v>6249.9</v>
      </c>
      <c r="F67" s="8">
        <f t="shared" si="27"/>
        <v>93</v>
      </c>
      <c r="G67" s="8">
        <f t="shared" si="27"/>
        <v>0</v>
      </c>
      <c r="H67" s="8">
        <f t="shared" si="27"/>
        <v>0</v>
      </c>
      <c r="I67" s="8">
        <f t="shared" si="27"/>
        <v>0</v>
      </c>
      <c r="J67" s="8">
        <f t="shared" si="27"/>
        <v>0</v>
      </c>
      <c r="K67" s="8">
        <f t="shared" si="27"/>
        <v>0</v>
      </c>
      <c r="L67" s="8">
        <f t="shared" si="27"/>
        <v>0</v>
      </c>
      <c r="M67" s="8">
        <f t="shared" si="27"/>
        <v>0</v>
      </c>
      <c r="N67" s="8">
        <f t="shared" si="27"/>
        <v>0</v>
      </c>
      <c r="O67" s="8">
        <f t="shared" si="27"/>
        <v>0</v>
      </c>
      <c r="P67" s="8">
        <f t="shared" si="27"/>
        <v>0</v>
      </c>
      <c r="Q67" s="8">
        <f t="shared" si="27"/>
        <v>0</v>
      </c>
      <c r="R67" s="8">
        <f t="shared" si="27"/>
        <v>0</v>
      </c>
      <c r="S67" s="8">
        <f t="shared" si="27"/>
        <v>0</v>
      </c>
      <c r="T67" s="8">
        <f t="shared" si="27"/>
        <v>0</v>
      </c>
      <c r="U67" s="8">
        <f t="shared" si="27"/>
        <v>0</v>
      </c>
      <c r="V67" s="8">
        <f t="shared" si="27"/>
        <v>0</v>
      </c>
      <c r="W67" s="8">
        <f t="shared" si="27"/>
        <v>0</v>
      </c>
      <c r="X67" s="8">
        <f t="shared" si="27"/>
        <v>0</v>
      </c>
      <c r="Y67" s="8">
        <f t="shared" si="27"/>
        <v>0</v>
      </c>
      <c r="Z67" s="8">
        <f t="shared" si="27"/>
        <v>0</v>
      </c>
      <c r="AA67" s="8">
        <f t="shared" si="27"/>
        <v>0</v>
      </c>
      <c r="AB67" s="8">
        <f t="shared" si="27"/>
        <v>0</v>
      </c>
      <c r="AC67" s="8">
        <f t="shared" si="27"/>
        <v>0</v>
      </c>
      <c r="AD67" s="8">
        <f t="shared" si="27"/>
        <v>0</v>
      </c>
      <c r="AE67" s="8">
        <f t="shared" si="27"/>
        <v>0</v>
      </c>
      <c r="AF67" s="8">
        <f t="shared" si="27"/>
        <v>0</v>
      </c>
      <c r="AG67" s="8">
        <f t="shared" si="27"/>
        <v>0</v>
      </c>
      <c r="AH67" s="8">
        <f t="shared" si="27"/>
        <v>0</v>
      </c>
      <c r="AI67" s="8">
        <f t="shared" si="27"/>
        <v>0</v>
      </c>
      <c r="AJ67" s="8">
        <f t="shared" si="27"/>
        <v>0</v>
      </c>
      <c r="AK67" s="8">
        <f t="shared" si="27"/>
        <v>0</v>
      </c>
      <c r="AL67" s="8">
        <f t="shared" si="27"/>
        <v>0</v>
      </c>
      <c r="AM67" s="8">
        <f t="shared" si="27"/>
        <v>0</v>
      </c>
      <c r="AN67" s="8">
        <f t="shared" si="27"/>
        <v>0</v>
      </c>
      <c r="AO67" s="8">
        <f t="shared" si="27"/>
        <v>0</v>
      </c>
      <c r="AP67" s="8">
        <f t="shared" si="27"/>
        <v>0</v>
      </c>
      <c r="AQ67" s="8">
        <f t="shared" si="27"/>
        <v>6249.7349999999997</v>
      </c>
      <c r="AR67" s="128">
        <f t="shared" si="2"/>
        <v>0.99997359957759324</v>
      </c>
    </row>
    <row r="68" spans="1:44" ht="39.75" customHeight="1" x14ac:dyDescent="0.25">
      <c r="A68" s="303"/>
      <c r="B68" s="27" t="s">
        <v>272</v>
      </c>
      <c r="C68" s="28"/>
      <c r="D68" s="28" t="s">
        <v>273</v>
      </c>
      <c r="E68" s="8">
        <f>E69+E70</f>
        <v>6101.2</v>
      </c>
      <c r="F68" s="8">
        <f t="shared" ref="F68:AQ68" si="28">F69+F70</f>
        <v>0</v>
      </c>
      <c r="G68" s="8">
        <f t="shared" si="28"/>
        <v>0</v>
      </c>
      <c r="H68" s="8">
        <f t="shared" si="28"/>
        <v>0</v>
      </c>
      <c r="I68" s="8">
        <f t="shared" si="28"/>
        <v>0</v>
      </c>
      <c r="J68" s="8">
        <f t="shared" si="28"/>
        <v>0</v>
      </c>
      <c r="K68" s="8">
        <f t="shared" si="28"/>
        <v>0</v>
      </c>
      <c r="L68" s="8">
        <f t="shared" si="28"/>
        <v>0</v>
      </c>
      <c r="M68" s="8">
        <f t="shared" si="28"/>
        <v>0</v>
      </c>
      <c r="N68" s="8">
        <f t="shared" si="28"/>
        <v>0</v>
      </c>
      <c r="O68" s="8">
        <f t="shared" si="28"/>
        <v>0</v>
      </c>
      <c r="P68" s="8">
        <f t="shared" si="28"/>
        <v>0</v>
      </c>
      <c r="Q68" s="8">
        <f t="shared" si="28"/>
        <v>0</v>
      </c>
      <c r="R68" s="8">
        <f t="shared" si="28"/>
        <v>0</v>
      </c>
      <c r="S68" s="8">
        <f t="shared" si="28"/>
        <v>0</v>
      </c>
      <c r="T68" s="8">
        <f t="shared" si="28"/>
        <v>0</v>
      </c>
      <c r="U68" s="8">
        <f t="shared" si="28"/>
        <v>0</v>
      </c>
      <c r="V68" s="8">
        <f t="shared" si="28"/>
        <v>0</v>
      </c>
      <c r="W68" s="8">
        <f t="shared" si="28"/>
        <v>0</v>
      </c>
      <c r="X68" s="8">
        <f t="shared" si="28"/>
        <v>0</v>
      </c>
      <c r="Y68" s="8">
        <f t="shared" si="28"/>
        <v>0</v>
      </c>
      <c r="Z68" s="8">
        <f t="shared" si="28"/>
        <v>0</v>
      </c>
      <c r="AA68" s="8">
        <f t="shared" si="28"/>
        <v>0</v>
      </c>
      <c r="AB68" s="8">
        <f t="shared" si="28"/>
        <v>0</v>
      </c>
      <c r="AC68" s="8">
        <f t="shared" si="28"/>
        <v>0</v>
      </c>
      <c r="AD68" s="8">
        <f t="shared" si="28"/>
        <v>0</v>
      </c>
      <c r="AE68" s="8">
        <f t="shared" si="28"/>
        <v>0</v>
      </c>
      <c r="AF68" s="8">
        <f t="shared" si="28"/>
        <v>0</v>
      </c>
      <c r="AG68" s="8">
        <f t="shared" si="28"/>
        <v>0</v>
      </c>
      <c r="AH68" s="8">
        <f t="shared" si="28"/>
        <v>0</v>
      </c>
      <c r="AI68" s="8">
        <f t="shared" si="28"/>
        <v>0</v>
      </c>
      <c r="AJ68" s="8">
        <f t="shared" si="28"/>
        <v>0</v>
      </c>
      <c r="AK68" s="8">
        <f t="shared" si="28"/>
        <v>0</v>
      </c>
      <c r="AL68" s="8">
        <f t="shared" si="28"/>
        <v>0</v>
      </c>
      <c r="AM68" s="8">
        <f t="shared" si="28"/>
        <v>0</v>
      </c>
      <c r="AN68" s="8">
        <f t="shared" si="28"/>
        <v>0</v>
      </c>
      <c r="AO68" s="8">
        <f t="shared" si="28"/>
        <v>0</v>
      </c>
      <c r="AP68" s="8">
        <f t="shared" si="28"/>
        <v>0</v>
      </c>
      <c r="AQ68" s="8">
        <f t="shared" si="28"/>
        <v>6101.0349999999999</v>
      </c>
      <c r="AR68" s="128">
        <f t="shared" si="2"/>
        <v>0.99997295613977577</v>
      </c>
    </row>
    <row r="69" spans="1:44" ht="81" customHeight="1" x14ac:dyDescent="0.25">
      <c r="A69" s="303"/>
      <c r="B69" s="55"/>
      <c r="C69" s="27" t="s">
        <v>246</v>
      </c>
      <c r="D69" s="42" t="s">
        <v>247</v>
      </c>
      <c r="E69" s="8">
        <v>5767.6779999999999</v>
      </c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>
        <v>5767.6779999999999</v>
      </c>
      <c r="AR69" s="128">
        <f t="shared" si="2"/>
        <v>1</v>
      </c>
    </row>
    <row r="70" spans="1:44" ht="36" customHeight="1" x14ac:dyDescent="0.25">
      <c r="A70" s="303"/>
      <c r="B70" s="55"/>
      <c r="C70" s="27" t="s">
        <v>70</v>
      </c>
      <c r="D70" s="42" t="s">
        <v>71</v>
      </c>
      <c r="E70" s="8">
        <v>333.52199999999999</v>
      </c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>
        <v>333.35700000000003</v>
      </c>
      <c r="AR70" s="128">
        <f t="shared" si="2"/>
        <v>0.99950528001151362</v>
      </c>
    </row>
    <row r="71" spans="1:44" ht="37.5" customHeight="1" x14ac:dyDescent="0.25">
      <c r="A71" s="303"/>
      <c r="B71" s="27" t="s">
        <v>274</v>
      </c>
      <c r="C71" s="108"/>
      <c r="D71" s="43" t="s">
        <v>275</v>
      </c>
      <c r="E71" s="8">
        <f>E72+E73</f>
        <v>148.69999999999999</v>
      </c>
      <c r="F71" s="8">
        <f t="shared" ref="F71:AQ71" si="29">F72+F73</f>
        <v>93</v>
      </c>
      <c r="G71" s="8">
        <f t="shared" si="29"/>
        <v>0</v>
      </c>
      <c r="H71" s="8">
        <f t="shared" si="29"/>
        <v>0</v>
      </c>
      <c r="I71" s="8">
        <f t="shared" si="29"/>
        <v>0</v>
      </c>
      <c r="J71" s="8">
        <f t="shared" si="29"/>
        <v>0</v>
      </c>
      <c r="K71" s="8">
        <f t="shared" si="29"/>
        <v>0</v>
      </c>
      <c r="L71" s="8">
        <f t="shared" si="29"/>
        <v>0</v>
      </c>
      <c r="M71" s="8">
        <f t="shared" si="29"/>
        <v>0</v>
      </c>
      <c r="N71" s="8">
        <f t="shared" si="29"/>
        <v>0</v>
      </c>
      <c r="O71" s="8">
        <f t="shared" si="29"/>
        <v>0</v>
      </c>
      <c r="P71" s="8">
        <f t="shared" si="29"/>
        <v>0</v>
      </c>
      <c r="Q71" s="8">
        <f t="shared" si="29"/>
        <v>0</v>
      </c>
      <c r="R71" s="8">
        <f t="shared" si="29"/>
        <v>0</v>
      </c>
      <c r="S71" s="8">
        <f t="shared" si="29"/>
        <v>0</v>
      </c>
      <c r="T71" s="8">
        <f t="shared" si="29"/>
        <v>0</v>
      </c>
      <c r="U71" s="8">
        <f t="shared" si="29"/>
        <v>0</v>
      </c>
      <c r="V71" s="8">
        <f t="shared" si="29"/>
        <v>0</v>
      </c>
      <c r="W71" s="8">
        <f t="shared" si="29"/>
        <v>0</v>
      </c>
      <c r="X71" s="8">
        <f t="shared" si="29"/>
        <v>0</v>
      </c>
      <c r="Y71" s="8">
        <f t="shared" si="29"/>
        <v>0</v>
      </c>
      <c r="Z71" s="8">
        <f t="shared" si="29"/>
        <v>0</v>
      </c>
      <c r="AA71" s="8">
        <f t="shared" si="29"/>
        <v>0</v>
      </c>
      <c r="AB71" s="8">
        <f t="shared" si="29"/>
        <v>0</v>
      </c>
      <c r="AC71" s="8">
        <f t="shared" si="29"/>
        <v>0</v>
      </c>
      <c r="AD71" s="8">
        <f t="shared" si="29"/>
        <v>0</v>
      </c>
      <c r="AE71" s="8">
        <f t="shared" si="29"/>
        <v>0</v>
      </c>
      <c r="AF71" s="8">
        <f t="shared" si="29"/>
        <v>0</v>
      </c>
      <c r="AG71" s="8">
        <f t="shared" si="29"/>
        <v>0</v>
      </c>
      <c r="AH71" s="8">
        <f t="shared" si="29"/>
        <v>0</v>
      </c>
      <c r="AI71" s="8">
        <f t="shared" si="29"/>
        <v>0</v>
      </c>
      <c r="AJ71" s="8">
        <f t="shared" si="29"/>
        <v>0</v>
      </c>
      <c r="AK71" s="8">
        <f t="shared" si="29"/>
        <v>0</v>
      </c>
      <c r="AL71" s="8">
        <f t="shared" si="29"/>
        <v>0</v>
      </c>
      <c r="AM71" s="8">
        <f t="shared" si="29"/>
        <v>0</v>
      </c>
      <c r="AN71" s="8">
        <f t="shared" si="29"/>
        <v>0</v>
      </c>
      <c r="AO71" s="8">
        <f t="shared" si="29"/>
        <v>0</v>
      </c>
      <c r="AP71" s="8">
        <f t="shared" si="29"/>
        <v>0</v>
      </c>
      <c r="AQ71" s="8">
        <f t="shared" si="29"/>
        <v>148.69999999999999</v>
      </c>
      <c r="AR71" s="128">
        <f t="shared" si="2"/>
        <v>1</v>
      </c>
    </row>
    <row r="72" spans="1:44" ht="83.25" customHeight="1" x14ac:dyDescent="0.25">
      <c r="A72" s="303"/>
      <c r="B72" s="55"/>
      <c r="C72" s="27" t="s">
        <v>246</v>
      </c>
      <c r="D72" s="42" t="s">
        <v>247</v>
      </c>
      <c r="E72" s="8">
        <v>119</v>
      </c>
      <c r="F72" s="8">
        <v>74.400000000000006</v>
      </c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>
        <v>119</v>
      </c>
      <c r="AR72" s="128">
        <f t="shared" si="2"/>
        <v>1</v>
      </c>
    </row>
    <row r="73" spans="1:44" ht="41.25" customHeight="1" x14ac:dyDescent="0.25">
      <c r="A73" s="303"/>
      <c r="B73" s="55"/>
      <c r="C73" s="27" t="s">
        <v>70</v>
      </c>
      <c r="D73" s="42" t="s">
        <v>71</v>
      </c>
      <c r="E73" s="8">
        <v>29.7</v>
      </c>
      <c r="F73" s="8">
        <v>18.600000000000001</v>
      </c>
      <c r="G73" s="8">
        <f t="shared" ref="G73:AP73" si="30">G75</f>
        <v>0</v>
      </c>
      <c r="H73" s="8">
        <f t="shared" si="30"/>
        <v>0</v>
      </c>
      <c r="I73" s="8">
        <f t="shared" si="30"/>
        <v>0</v>
      </c>
      <c r="J73" s="8">
        <f t="shared" si="30"/>
        <v>0</v>
      </c>
      <c r="K73" s="8">
        <f t="shared" si="30"/>
        <v>0</v>
      </c>
      <c r="L73" s="8">
        <f t="shared" si="30"/>
        <v>0</v>
      </c>
      <c r="M73" s="8">
        <f t="shared" si="30"/>
        <v>0</v>
      </c>
      <c r="N73" s="8">
        <f t="shared" si="30"/>
        <v>0</v>
      </c>
      <c r="O73" s="8">
        <f t="shared" si="30"/>
        <v>0</v>
      </c>
      <c r="P73" s="8">
        <f t="shared" si="30"/>
        <v>0</v>
      </c>
      <c r="Q73" s="8">
        <f t="shared" si="30"/>
        <v>0</v>
      </c>
      <c r="R73" s="8">
        <f t="shared" si="30"/>
        <v>0</v>
      </c>
      <c r="S73" s="8">
        <f t="shared" si="30"/>
        <v>0</v>
      </c>
      <c r="T73" s="8">
        <f t="shared" si="30"/>
        <v>0</v>
      </c>
      <c r="U73" s="8">
        <f t="shared" si="30"/>
        <v>0</v>
      </c>
      <c r="V73" s="8">
        <f t="shared" si="30"/>
        <v>0</v>
      </c>
      <c r="W73" s="8">
        <f t="shared" si="30"/>
        <v>0</v>
      </c>
      <c r="X73" s="8">
        <f t="shared" si="30"/>
        <v>0</v>
      </c>
      <c r="Y73" s="8">
        <f t="shared" si="30"/>
        <v>0</v>
      </c>
      <c r="Z73" s="8">
        <f t="shared" si="30"/>
        <v>0</v>
      </c>
      <c r="AA73" s="8">
        <f t="shared" si="30"/>
        <v>0</v>
      </c>
      <c r="AB73" s="8">
        <f t="shared" si="30"/>
        <v>0</v>
      </c>
      <c r="AC73" s="8">
        <f t="shared" si="30"/>
        <v>0</v>
      </c>
      <c r="AD73" s="8">
        <f t="shared" si="30"/>
        <v>0</v>
      </c>
      <c r="AE73" s="8">
        <f t="shared" si="30"/>
        <v>0</v>
      </c>
      <c r="AF73" s="8">
        <f t="shared" si="30"/>
        <v>0</v>
      </c>
      <c r="AG73" s="8">
        <f t="shared" si="30"/>
        <v>0</v>
      </c>
      <c r="AH73" s="8">
        <f t="shared" si="30"/>
        <v>0</v>
      </c>
      <c r="AI73" s="8">
        <f t="shared" si="30"/>
        <v>0</v>
      </c>
      <c r="AJ73" s="8">
        <f t="shared" si="30"/>
        <v>0</v>
      </c>
      <c r="AK73" s="8">
        <f t="shared" si="30"/>
        <v>0</v>
      </c>
      <c r="AL73" s="8">
        <f t="shared" si="30"/>
        <v>0</v>
      </c>
      <c r="AM73" s="8">
        <f t="shared" si="30"/>
        <v>0</v>
      </c>
      <c r="AN73" s="8">
        <f t="shared" si="30"/>
        <v>0</v>
      </c>
      <c r="AO73" s="8">
        <f t="shared" si="30"/>
        <v>0</v>
      </c>
      <c r="AP73" s="8">
        <f t="shared" si="30"/>
        <v>0</v>
      </c>
      <c r="AQ73" s="8">
        <v>29.7</v>
      </c>
      <c r="AR73" s="128">
        <f t="shared" si="2"/>
        <v>1</v>
      </c>
    </row>
    <row r="74" spans="1:44" ht="20.25" customHeight="1" x14ac:dyDescent="0.25">
      <c r="A74" s="303"/>
      <c r="B74" s="44" t="s">
        <v>360</v>
      </c>
      <c r="C74" s="7"/>
      <c r="D74" s="43" t="s">
        <v>361</v>
      </c>
      <c r="E74" s="8">
        <f>E75</f>
        <v>1813.8</v>
      </c>
      <c r="F74" s="8">
        <f t="shared" ref="F74:AQ74" si="31">F75</f>
        <v>754.8</v>
      </c>
      <c r="G74" s="8">
        <f t="shared" si="31"/>
        <v>0</v>
      </c>
      <c r="H74" s="8">
        <f t="shared" si="31"/>
        <v>0</v>
      </c>
      <c r="I74" s="8">
        <f t="shared" si="31"/>
        <v>0</v>
      </c>
      <c r="J74" s="8">
        <f t="shared" si="31"/>
        <v>0</v>
      </c>
      <c r="K74" s="8">
        <f t="shared" si="31"/>
        <v>0</v>
      </c>
      <c r="L74" s="8">
        <f t="shared" si="31"/>
        <v>0</v>
      </c>
      <c r="M74" s="8">
        <f t="shared" si="31"/>
        <v>0</v>
      </c>
      <c r="N74" s="8">
        <f t="shared" si="31"/>
        <v>0</v>
      </c>
      <c r="O74" s="8">
        <f t="shared" si="31"/>
        <v>0</v>
      </c>
      <c r="P74" s="8">
        <f t="shared" si="31"/>
        <v>0</v>
      </c>
      <c r="Q74" s="8">
        <f t="shared" si="31"/>
        <v>0</v>
      </c>
      <c r="R74" s="8">
        <f t="shared" si="31"/>
        <v>0</v>
      </c>
      <c r="S74" s="8">
        <f t="shared" si="31"/>
        <v>0</v>
      </c>
      <c r="T74" s="8">
        <f t="shared" si="31"/>
        <v>0</v>
      </c>
      <c r="U74" s="8">
        <f t="shared" si="31"/>
        <v>0</v>
      </c>
      <c r="V74" s="8">
        <f t="shared" si="31"/>
        <v>0</v>
      </c>
      <c r="W74" s="8">
        <f t="shared" si="31"/>
        <v>0</v>
      </c>
      <c r="X74" s="8">
        <f t="shared" si="31"/>
        <v>0</v>
      </c>
      <c r="Y74" s="8">
        <f t="shared" si="31"/>
        <v>0</v>
      </c>
      <c r="Z74" s="8">
        <f t="shared" si="31"/>
        <v>0</v>
      </c>
      <c r="AA74" s="8">
        <f t="shared" si="31"/>
        <v>0</v>
      </c>
      <c r="AB74" s="8">
        <f t="shared" si="31"/>
        <v>0</v>
      </c>
      <c r="AC74" s="8">
        <f t="shared" si="31"/>
        <v>0</v>
      </c>
      <c r="AD74" s="8">
        <f t="shared" si="31"/>
        <v>0</v>
      </c>
      <c r="AE74" s="8">
        <f t="shared" si="31"/>
        <v>0</v>
      </c>
      <c r="AF74" s="8">
        <f t="shared" si="31"/>
        <v>0</v>
      </c>
      <c r="AG74" s="8">
        <f t="shared" si="31"/>
        <v>0</v>
      </c>
      <c r="AH74" s="8">
        <f t="shared" si="31"/>
        <v>0</v>
      </c>
      <c r="AI74" s="8">
        <f t="shared" si="31"/>
        <v>0</v>
      </c>
      <c r="AJ74" s="8">
        <f t="shared" si="31"/>
        <v>0</v>
      </c>
      <c r="AK74" s="8">
        <f t="shared" si="31"/>
        <v>0</v>
      </c>
      <c r="AL74" s="8">
        <f t="shared" si="31"/>
        <v>0</v>
      </c>
      <c r="AM74" s="8">
        <f t="shared" si="31"/>
        <v>0</v>
      </c>
      <c r="AN74" s="8">
        <f t="shared" si="31"/>
        <v>0</v>
      </c>
      <c r="AO74" s="8">
        <f t="shared" si="31"/>
        <v>0</v>
      </c>
      <c r="AP74" s="8">
        <f t="shared" si="31"/>
        <v>0</v>
      </c>
      <c r="AQ74" s="8">
        <f t="shared" si="31"/>
        <v>1734.105</v>
      </c>
      <c r="AR74" s="128">
        <f t="shared" si="2"/>
        <v>0.95606185908038377</v>
      </c>
    </row>
    <row r="75" spans="1:44" ht="36" customHeight="1" x14ac:dyDescent="0.25">
      <c r="A75" s="303"/>
      <c r="B75" s="27" t="s">
        <v>362</v>
      </c>
      <c r="C75" s="10"/>
      <c r="D75" s="28" t="s">
        <v>363</v>
      </c>
      <c r="E75" s="8">
        <f>E76+E78+E82</f>
        <v>1813.8</v>
      </c>
      <c r="F75" s="8">
        <f t="shared" ref="F75:AQ75" si="32">F76+F78+F82</f>
        <v>754.8</v>
      </c>
      <c r="G75" s="8">
        <f t="shared" si="32"/>
        <v>0</v>
      </c>
      <c r="H75" s="8">
        <f t="shared" si="32"/>
        <v>0</v>
      </c>
      <c r="I75" s="8">
        <f t="shared" si="32"/>
        <v>0</v>
      </c>
      <c r="J75" s="8">
        <f t="shared" si="32"/>
        <v>0</v>
      </c>
      <c r="K75" s="8">
        <f t="shared" si="32"/>
        <v>0</v>
      </c>
      <c r="L75" s="8">
        <f t="shared" si="32"/>
        <v>0</v>
      </c>
      <c r="M75" s="8">
        <f t="shared" si="32"/>
        <v>0</v>
      </c>
      <c r="N75" s="8">
        <f t="shared" si="32"/>
        <v>0</v>
      </c>
      <c r="O75" s="8">
        <f t="shared" si="32"/>
        <v>0</v>
      </c>
      <c r="P75" s="8">
        <f t="shared" si="32"/>
        <v>0</v>
      </c>
      <c r="Q75" s="8">
        <f t="shared" si="32"/>
        <v>0</v>
      </c>
      <c r="R75" s="8">
        <f t="shared" si="32"/>
        <v>0</v>
      </c>
      <c r="S75" s="8">
        <f t="shared" si="32"/>
        <v>0</v>
      </c>
      <c r="T75" s="8">
        <f t="shared" si="32"/>
        <v>0</v>
      </c>
      <c r="U75" s="8">
        <f t="shared" si="32"/>
        <v>0</v>
      </c>
      <c r="V75" s="8">
        <f t="shared" si="32"/>
        <v>0</v>
      </c>
      <c r="W75" s="8">
        <f t="shared" si="32"/>
        <v>0</v>
      </c>
      <c r="X75" s="8">
        <f t="shared" si="32"/>
        <v>0</v>
      </c>
      <c r="Y75" s="8">
        <f t="shared" si="32"/>
        <v>0</v>
      </c>
      <c r="Z75" s="8">
        <f t="shared" si="32"/>
        <v>0</v>
      </c>
      <c r="AA75" s="8">
        <f t="shared" si="32"/>
        <v>0</v>
      </c>
      <c r="AB75" s="8">
        <f t="shared" si="32"/>
        <v>0</v>
      </c>
      <c r="AC75" s="8">
        <f t="shared" si="32"/>
        <v>0</v>
      </c>
      <c r="AD75" s="8">
        <f t="shared" si="32"/>
        <v>0</v>
      </c>
      <c r="AE75" s="8">
        <f t="shared" si="32"/>
        <v>0</v>
      </c>
      <c r="AF75" s="8">
        <f t="shared" si="32"/>
        <v>0</v>
      </c>
      <c r="AG75" s="8">
        <f t="shared" si="32"/>
        <v>0</v>
      </c>
      <c r="AH75" s="8">
        <f t="shared" si="32"/>
        <v>0</v>
      </c>
      <c r="AI75" s="8">
        <f t="shared" si="32"/>
        <v>0</v>
      </c>
      <c r="AJ75" s="8">
        <f t="shared" si="32"/>
        <v>0</v>
      </c>
      <c r="AK75" s="8">
        <f t="shared" si="32"/>
        <v>0</v>
      </c>
      <c r="AL75" s="8">
        <f t="shared" si="32"/>
        <v>0</v>
      </c>
      <c r="AM75" s="8">
        <f t="shared" si="32"/>
        <v>0</v>
      </c>
      <c r="AN75" s="8">
        <f t="shared" si="32"/>
        <v>0</v>
      </c>
      <c r="AO75" s="8">
        <f t="shared" si="32"/>
        <v>0</v>
      </c>
      <c r="AP75" s="8">
        <f t="shared" si="32"/>
        <v>0</v>
      </c>
      <c r="AQ75" s="8">
        <f t="shared" si="32"/>
        <v>1734.105</v>
      </c>
      <c r="AR75" s="128">
        <f t="shared" si="2"/>
        <v>0.95606185908038377</v>
      </c>
    </row>
    <row r="76" spans="1:44" ht="36" customHeight="1" x14ac:dyDescent="0.25">
      <c r="A76" s="303"/>
      <c r="B76" s="27" t="s">
        <v>366</v>
      </c>
      <c r="C76" s="10"/>
      <c r="D76" s="28" t="s">
        <v>367</v>
      </c>
      <c r="E76" s="32">
        <f>E77</f>
        <v>754.8</v>
      </c>
      <c r="F76" s="32">
        <f t="shared" ref="F76:AQ76" si="33">F77</f>
        <v>754.8</v>
      </c>
      <c r="G76" s="32">
        <f t="shared" si="33"/>
        <v>0</v>
      </c>
      <c r="H76" s="32">
        <f t="shared" si="33"/>
        <v>0</v>
      </c>
      <c r="I76" s="32">
        <f t="shared" si="33"/>
        <v>0</v>
      </c>
      <c r="J76" s="32">
        <f t="shared" si="33"/>
        <v>0</v>
      </c>
      <c r="K76" s="32">
        <f t="shared" si="33"/>
        <v>0</v>
      </c>
      <c r="L76" s="32">
        <f t="shared" si="33"/>
        <v>0</v>
      </c>
      <c r="M76" s="32">
        <f t="shared" si="33"/>
        <v>0</v>
      </c>
      <c r="N76" s="32">
        <f t="shared" si="33"/>
        <v>0</v>
      </c>
      <c r="O76" s="32">
        <f t="shared" si="33"/>
        <v>0</v>
      </c>
      <c r="P76" s="32">
        <f t="shared" si="33"/>
        <v>0</v>
      </c>
      <c r="Q76" s="32">
        <f t="shared" si="33"/>
        <v>0</v>
      </c>
      <c r="R76" s="32">
        <f t="shared" si="33"/>
        <v>0</v>
      </c>
      <c r="S76" s="32">
        <f t="shared" si="33"/>
        <v>0</v>
      </c>
      <c r="T76" s="32">
        <f t="shared" si="33"/>
        <v>0</v>
      </c>
      <c r="U76" s="32">
        <f t="shared" si="33"/>
        <v>0</v>
      </c>
      <c r="V76" s="32">
        <f t="shared" si="33"/>
        <v>0</v>
      </c>
      <c r="W76" s="32">
        <f t="shared" si="33"/>
        <v>0</v>
      </c>
      <c r="X76" s="32">
        <f t="shared" si="33"/>
        <v>0</v>
      </c>
      <c r="Y76" s="32">
        <f t="shared" si="33"/>
        <v>0</v>
      </c>
      <c r="Z76" s="32">
        <f t="shared" si="33"/>
        <v>0</v>
      </c>
      <c r="AA76" s="32">
        <f t="shared" si="33"/>
        <v>0</v>
      </c>
      <c r="AB76" s="32">
        <f t="shared" si="33"/>
        <v>0</v>
      </c>
      <c r="AC76" s="32">
        <f t="shared" si="33"/>
        <v>0</v>
      </c>
      <c r="AD76" s="32">
        <f t="shared" si="33"/>
        <v>0</v>
      </c>
      <c r="AE76" s="32">
        <f t="shared" si="33"/>
        <v>0</v>
      </c>
      <c r="AF76" s="32">
        <f t="shared" si="33"/>
        <v>0</v>
      </c>
      <c r="AG76" s="32">
        <f t="shared" si="33"/>
        <v>0</v>
      </c>
      <c r="AH76" s="32">
        <f t="shared" si="33"/>
        <v>0</v>
      </c>
      <c r="AI76" s="32">
        <f t="shared" si="33"/>
        <v>0</v>
      </c>
      <c r="AJ76" s="32">
        <f t="shared" si="33"/>
        <v>0</v>
      </c>
      <c r="AK76" s="32">
        <f t="shared" si="33"/>
        <v>0</v>
      </c>
      <c r="AL76" s="32">
        <f t="shared" si="33"/>
        <v>0</v>
      </c>
      <c r="AM76" s="32">
        <f t="shared" si="33"/>
        <v>0</v>
      </c>
      <c r="AN76" s="32">
        <f t="shared" si="33"/>
        <v>0</v>
      </c>
      <c r="AO76" s="32">
        <f t="shared" si="33"/>
        <v>0</v>
      </c>
      <c r="AP76" s="32">
        <f t="shared" si="33"/>
        <v>0</v>
      </c>
      <c r="AQ76" s="32">
        <f t="shared" si="33"/>
        <v>754.8</v>
      </c>
      <c r="AR76" s="128">
        <f t="shared" ref="AR76:AR139" si="34">AQ76/E76</f>
        <v>1</v>
      </c>
    </row>
    <row r="77" spans="1:44" ht="86.25" customHeight="1" x14ac:dyDescent="0.25">
      <c r="A77" s="303"/>
      <c r="B77" s="27"/>
      <c r="C77" s="44" t="s">
        <v>246</v>
      </c>
      <c r="D77" s="42" t="s">
        <v>247</v>
      </c>
      <c r="E77" s="32">
        <v>754.8</v>
      </c>
      <c r="F77" s="32">
        <v>754.8</v>
      </c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32">
        <v>754.8</v>
      </c>
      <c r="AR77" s="128">
        <f t="shared" si="34"/>
        <v>1</v>
      </c>
    </row>
    <row r="78" spans="1:44" ht="41.25" customHeight="1" x14ac:dyDescent="0.25">
      <c r="A78" s="303"/>
      <c r="B78" s="55" t="s">
        <v>372</v>
      </c>
      <c r="C78" s="7"/>
      <c r="D78" s="43" t="s">
        <v>805</v>
      </c>
      <c r="E78" s="8">
        <f>E79+E80+E81</f>
        <v>605.80000000000007</v>
      </c>
      <c r="F78" s="8">
        <f t="shared" ref="F78:AQ78" si="35">F79+F80+F81</f>
        <v>0</v>
      </c>
      <c r="G78" s="8">
        <f t="shared" si="35"/>
        <v>0</v>
      </c>
      <c r="H78" s="8">
        <f t="shared" si="35"/>
        <v>0</v>
      </c>
      <c r="I78" s="8">
        <f t="shared" si="35"/>
        <v>0</v>
      </c>
      <c r="J78" s="8">
        <f t="shared" si="35"/>
        <v>0</v>
      </c>
      <c r="K78" s="8">
        <f t="shared" si="35"/>
        <v>0</v>
      </c>
      <c r="L78" s="8">
        <f t="shared" si="35"/>
        <v>0</v>
      </c>
      <c r="M78" s="8">
        <f t="shared" si="35"/>
        <v>0</v>
      </c>
      <c r="N78" s="8">
        <f t="shared" si="35"/>
        <v>0</v>
      </c>
      <c r="O78" s="8">
        <f t="shared" si="35"/>
        <v>0</v>
      </c>
      <c r="P78" s="8">
        <f t="shared" si="35"/>
        <v>0</v>
      </c>
      <c r="Q78" s="8">
        <f t="shared" si="35"/>
        <v>0</v>
      </c>
      <c r="R78" s="8">
        <f t="shared" si="35"/>
        <v>0</v>
      </c>
      <c r="S78" s="8">
        <f t="shared" si="35"/>
        <v>0</v>
      </c>
      <c r="T78" s="8">
        <f t="shared" si="35"/>
        <v>0</v>
      </c>
      <c r="U78" s="8">
        <f t="shared" si="35"/>
        <v>0</v>
      </c>
      <c r="V78" s="8">
        <f t="shared" si="35"/>
        <v>0</v>
      </c>
      <c r="W78" s="8">
        <f t="shared" si="35"/>
        <v>0</v>
      </c>
      <c r="X78" s="8">
        <f t="shared" si="35"/>
        <v>0</v>
      </c>
      <c r="Y78" s="8">
        <f t="shared" si="35"/>
        <v>0</v>
      </c>
      <c r="Z78" s="8">
        <f t="shared" si="35"/>
        <v>0</v>
      </c>
      <c r="AA78" s="8">
        <f t="shared" si="35"/>
        <v>0</v>
      </c>
      <c r="AB78" s="8">
        <f t="shared" si="35"/>
        <v>0</v>
      </c>
      <c r="AC78" s="8">
        <f t="shared" si="35"/>
        <v>0</v>
      </c>
      <c r="AD78" s="8">
        <f t="shared" si="35"/>
        <v>0</v>
      </c>
      <c r="AE78" s="8">
        <f t="shared" si="35"/>
        <v>0</v>
      </c>
      <c r="AF78" s="8">
        <f t="shared" si="35"/>
        <v>0</v>
      </c>
      <c r="AG78" s="8">
        <f t="shared" si="35"/>
        <v>0</v>
      </c>
      <c r="AH78" s="8">
        <f t="shared" si="35"/>
        <v>0</v>
      </c>
      <c r="AI78" s="8">
        <f t="shared" si="35"/>
        <v>0</v>
      </c>
      <c r="AJ78" s="8">
        <f t="shared" si="35"/>
        <v>0</v>
      </c>
      <c r="AK78" s="8">
        <f t="shared" si="35"/>
        <v>0</v>
      </c>
      <c r="AL78" s="8">
        <f t="shared" si="35"/>
        <v>0</v>
      </c>
      <c r="AM78" s="8">
        <f t="shared" si="35"/>
        <v>0</v>
      </c>
      <c r="AN78" s="8">
        <f t="shared" si="35"/>
        <v>0</v>
      </c>
      <c r="AO78" s="8">
        <f t="shared" si="35"/>
        <v>0</v>
      </c>
      <c r="AP78" s="8">
        <f t="shared" si="35"/>
        <v>0</v>
      </c>
      <c r="AQ78" s="8">
        <f t="shared" si="35"/>
        <v>603.11500000000001</v>
      </c>
      <c r="AR78" s="128">
        <f t="shared" si="34"/>
        <v>0.99556784417299427</v>
      </c>
    </row>
    <row r="79" spans="1:44" ht="84" customHeight="1" x14ac:dyDescent="0.25">
      <c r="A79" s="55"/>
      <c r="B79" s="56"/>
      <c r="C79" s="7">
        <v>100</v>
      </c>
      <c r="D79" s="318" t="s">
        <v>803</v>
      </c>
      <c r="E79" s="8">
        <v>532.53200000000004</v>
      </c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>
        <v>532.53200000000004</v>
      </c>
      <c r="AR79" s="128">
        <f t="shared" si="34"/>
        <v>1</v>
      </c>
    </row>
    <row r="80" spans="1:44" ht="37.5" customHeight="1" x14ac:dyDescent="0.25">
      <c r="A80" s="55"/>
      <c r="B80" s="56"/>
      <c r="C80" s="7">
        <v>200</v>
      </c>
      <c r="D80" s="42" t="s">
        <v>71</v>
      </c>
      <c r="E80" s="8">
        <v>72.551000000000002</v>
      </c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>
        <v>69.866</v>
      </c>
      <c r="AR80" s="128">
        <f t="shared" si="34"/>
        <v>0.96299155077118159</v>
      </c>
    </row>
    <row r="81" spans="1:44" ht="22.5" customHeight="1" x14ac:dyDescent="0.25">
      <c r="A81" s="55"/>
      <c r="B81" s="56"/>
      <c r="C81" s="127">
        <v>800</v>
      </c>
      <c r="D81" s="43" t="s">
        <v>129</v>
      </c>
      <c r="E81" s="8">
        <v>0.71699999999999997</v>
      </c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>
        <v>0.71699999999999997</v>
      </c>
      <c r="AR81" s="128">
        <f t="shared" si="34"/>
        <v>1</v>
      </c>
    </row>
    <row r="82" spans="1:44" ht="39" customHeight="1" x14ac:dyDescent="0.25">
      <c r="A82" s="55"/>
      <c r="B82" s="55" t="s">
        <v>373</v>
      </c>
      <c r="C82" s="51"/>
      <c r="D82" s="28" t="s">
        <v>806</v>
      </c>
      <c r="E82" s="8">
        <f>E83+E84</f>
        <v>453.20000000000005</v>
      </c>
      <c r="F82" s="8">
        <f t="shared" ref="F82:AQ82" si="36">F83+F84</f>
        <v>0</v>
      </c>
      <c r="G82" s="8">
        <f t="shared" si="36"/>
        <v>0</v>
      </c>
      <c r="H82" s="8">
        <f t="shared" si="36"/>
        <v>0</v>
      </c>
      <c r="I82" s="8">
        <f t="shared" si="36"/>
        <v>0</v>
      </c>
      <c r="J82" s="8">
        <f t="shared" si="36"/>
        <v>0</v>
      </c>
      <c r="K82" s="8">
        <f t="shared" si="36"/>
        <v>0</v>
      </c>
      <c r="L82" s="8">
        <f t="shared" si="36"/>
        <v>0</v>
      </c>
      <c r="M82" s="8">
        <f t="shared" si="36"/>
        <v>0</v>
      </c>
      <c r="N82" s="8">
        <f t="shared" si="36"/>
        <v>0</v>
      </c>
      <c r="O82" s="8">
        <f t="shared" si="36"/>
        <v>0</v>
      </c>
      <c r="P82" s="8">
        <f t="shared" si="36"/>
        <v>0</v>
      </c>
      <c r="Q82" s="8">
        <f t="shared" si="36"/>
        <v>0</v>
      </c>
      <c r="R82" s="8">
        <f t="shared" si="36"/>
        <v>0</v>
      </c>
      <c r="S82" s="8">
        <f t="shared" si="36"/>
        <v>0</v>
      </c>
      <c r="T82" s="8">
        <f t="shared" si="36"/>
        <v>0</v>
      </c>
      <c r="U82" s="8">
        <f t="shared" si="36"/>
        <v>0</v>
      </c>
      <c r="V82" s="8">
        <f t="shared" si="36"/>
        <v>0</v>
      </c>
      <c r="W82" s="8">
        <f t="shared" si="36"/>
        <v>0</v>
      </c>
      <c r="X82" s="8">
        <f t="shared" si="36"/>
        <v>0</v>
      </c>
      <c r="Y82" s="8">
        <f t="shared" si="36"/>
        <v>0</v>
      </c>
      <c r="Z82" s="8">
        <f t="shared" si="36"/>
        <v>0</v>
      </c>
      <c r="AA82" s="8">
        <f t="shared" si="36"/>
        <v>0</v>
      </c>
      <c r="AB82" s="8">
        <f t="shared" si="36"/>
        <v>0</v>
      </c>
      <c r="AC82" s="8">
        <f t="shared" si="36"/>
        <v>0</v>
      </c>
      <c r="AD82" s="8">
        <f t="shared" si="36"/>
        <v>0</v>
      </c>
      <c r="AE82" s="8">
        <f t="shared" si="36"/>
        <v>0</v>
      </c>
      <c r="AF82" s="8">
        <f t="shared" si="36"/>
        <v>0</v>
      </c>
      <c r="AG82" s="8">
        <f t="shared" si="36"/>
        <v>0</v>
      </c>
      <c r="AH82" s="8">
        <f t="shared" si="36"/>
        <v>0</v>
      </c>
      <c r="AI82" s="8">
        <f t="shared" si="36"/>
        <v>0</v>
      </c>
      <c r="AJ82" s="8">
        <f t="shared" si="36"/>
        <v>0</v>
      </c>
      <c r="AK82" s="8">
        <f t="shared" si="36"/>
        <v>0</v>
      </c>
      <c r="AL82" s="8">
        <f t="shared" si="36"/>
        <v>0</v>
      </c>
      <c r="AM82" s="8">
        <f t="shared" si="36"/>
        <v>0</v>
      </c>
      <c r="AN82" s="8">
        <f t="shared" si="36"/>
        <v>0</v>
      </c>
      <c r="AO82" s="8">
        <f t="shared" si="36"/>
        <v>0</v>
      </c>
      <c r="AP82" s="8">
        <f t="shared" si="36"/>
        <v>0</v>
      </c>
      <c r="AQ82" s="8">
        <f t="shared" si="36"/>
        <v>376.19</v>
      </c>
      <c r="AR82" s="128">
        <f t="shared" si="34"/>
        <v>0.83007502206531325</v>
      </c>
    </row>
    <row r="83" spans="1:44" ht="85.5" customHeight="1" x14ac:dyDescent="0.25">
      <c r="A83" s="55"/>
      <c r="B83" s="51"/>
      <c r="C83" s="7">
        <v>100</v>
      </c>
      <c r="D83" s="42" t="s">
        <v>247</v>
      </c>
      <c r="E83" s="8">
        <v>369.21800000000002</v>
      </c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>
        <v>297.26900000000001</v>
      </c>
      <c r="AR83" s="128">
        <f t="shared" si="34"/>
        <v>0.80513138579375865</v>
      </c>
    </row>
    <row r="84" spans="1:44" ht="39" customHeight="1" x14ac:dyDescent="0.25">
      <c r="A84" s="55"/>
      <c r="B84" s="51"/>
      <c r="C84" s="7">
        <v>200</v>
      </c>
      <c r="D84" s="42" t="s">
        <v>71</v>
      </c>
      <c r="E84" s="8">
        <v>83.981999999999999</v>
      </c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>
        <v>78.921000000000006</v>
      </c>
      <c r="AR84" s="128">
        <f t="shared" si="34"/>
        <v>0.93973708651853982</v>
      </c>
    </row>
    <row r="85" spans="1:44" ht="15" x14ac:dyDescent="0.25">
      <c r="A85" s="55" t="s">
        <v>492</v>
      </c>
      <c r="B85" s="55"/>
      <c r="C85" s="7"/>
      <c r="D85" s="43" t="s">
        <v>493</v>
      </c>
      <c r="E85" s="8">
        <f>E86</f>
        <v>800</v>
      </c>
      <c r="F85" s="8">
        <f t="shared" ref="F85:AQ89" si="37">F86</f>
        <v>0</v>
      </c>
      <c r="G85" s="8">
        <f t="shared" si="37"/>
        <v>0</v>
      </c>
      <c r="H85" s="8">
        <f t="shared" si="37"/>
        <v>0</v>
      </c>
      <c r="I85" s="8">
        <f t="shared" si="37"/>
        <v>0</v>
      </c>
      <c r="J85" s="8">
        <f t="shared" si="37"/>
        <v>0</v>
      </c>
      <c r="K85" s="8">
        <f t="shared" si="37"/>
        <v>0</v>
      </c>
      <c r="L85" s="8">
        <f t="shared" si="37"/>
        <v>0</v>
      </c>
      <c r="M85" s="8">
        <f t="shared" si="37"/>
        <v>0</v>
      </c>
      <c r="N85" s="8">
        <f t="shared" si="37"/>
        <v>0</v>
      </c>
      <c r="O85" s="8">
        <f t="shared" si="37"/>
        <v>0</v>
      </c>
      <c r="P85" s="8">
        <f t="shared" si="37"/>
        <v>0</v>
      </c>
      <c r="Q85" s="8">
        <f t="shared" si="37"/>
        <v>0</v>
      </c>
      <c r="R85" s="8">
        <f t="shared" si="37"/>
        <v>0</v>
      </c>
      <c r="S85" s="8">
        <f t="shared" si="37"/>
        <v>0</v>
      </c>
      <c r="T85" s="8">
        <f t="shared" si="37"/>
        <v>0</v>
      </c>
      <c r="U85" s="8">
        <f t="shared" si="37"/>
        <v>0</v>
      </c>
      <c r="V85" s="8">
        <f t="shared" si="37"/>
        <v>0</v>
      </c>
      <c r="W85" s="8">
        <f t="shared" si="37"/>
        <v>0</v>
      </c>
      <c r="X85" s="8">
        <f t="shared" si="37"/>
        <v>0</v>
      </c>
      <c r="Y85" s="8">
        <f t="shared" si="37"/>
        <v>0</v>
      </c>
      <c r="Z85" s="8">
        <f t="shared" si="37"/>
        <v>0</v>
      </c>
      <c r="AA85" s="8">
        <f t="shared" si="37"/>
        <v>0</v>
      </c>
      <c r="AB85" s="8">
        <f t="shared" si="37"/>
        <v>0</v>
      </c>
      <c r="AC85" s="8">
        <f t="shared" si="37"/>
        <v>0</v>
      </c>
      <c r="AD85" s="8">
        <f t="shared" si="37"/>
        <v>0</v>
      </c>
      <c r="AE85" s="8">
        <f t="shared" si="37"/>
        <v>0</v>
      </c>
      <c r="AF85" s="8">
        <f t="shared" si="37"/>
        <v>0</v>
      </c>
      <c r="AG85" s="8">
        <f t="shared" si="37"/>
        <v>0</v>
      </c>
      <c r="AH85" s="8">
        <f t="shared" si="37"/>
        <v>0</v>
      </c>
      <c r="AI85" s="8">
        <f t="shared" si="37"/>
        <v>0</v>
      </c>
      <c r="AJ85" s="8">
        <f t="shared" si="37"/>
        <v>0</v>
      </c>
      <c r="AK85" s="8">
        <f t="shared" si="37"/>
        <v>0</v>
      </c>
      <c r="AL85" s="8">
        <f t="shared" si="37"/>
        <v>0</v>
      </c>
      <c r="AM85" s="8">
        <f t="shared" si="37"/>
        <v>0</v>
      </c>
      <c r="AN85" s="8">
        <f t="shared" si="37"/>
        <v>0</v>
      </c>
      <c r="AO85" s="8">
        <f t="shared" si="37"/>
        <v>0</v>
      </c>
      <c r="AP85" s="8">
        <f t="shared" si="37"/>
        <v>0</v>
      </c>
      <c r="AQ85" s="8">
        <f t="shared" si="37"/>
        <v>0</v>
      </c>
      <c r="AR85" s="128">
        <f t="shared" si="34"/>
        <v>0</v>
      </c>
    </row>
    <row r="86" spans="1:44" ht="65.25" customHeight="1" x14ac:dyDescent="0.25">
      <c r="A86" s="55"/>
      <c r="B86" s="27" t="s">
        <v>254</v>
      </c>
      <c r="C86" s="28"/>
      <c r="D86" s="28" t="s">
        <v>491</v>
      </c>
      <c r="E86" s="8">
        <f>E87</f>
        <v>800</v>
      </c>
      <c r="F86" s="8">
        <f t="shared" si="37"/>
        <v>0</v>
      </c>
      <c r="G86" s="8">
        <f t="shared" si="37"/>
        <v>0</v>
      </c>
      <c r="H86" s="8">
        <f t="shared" si="37"/>
        <v>0</v>
      </c>
      <c r="I86" s="8">
        <f t="shared" si="37"/>
        <v>0</v>
      </c>
      <c r="J86" s="8">
        <f t="shared" si="37"/>
        <v>0</v>
      </c>
      <c r="K86" s="8">
        <f t="shared" si="37"/>
        <v>0</v>
      </c>
      <c r="L86" s="8">
        <f t="shared" si="37"/>
        <v>0</v>
      </c>
      <c r="M86" s="8">
        <f t="shared" si="37"/>
        <v>0</v>
      </c>
      <c r="N86" s="8">
        <f t="shared" si="37"/>
        <v>0</v>
      </c>
      <c r="O86" s="8">
        <f t="shared" si="37"/>
        <v>0</v>
      </c>
      <c r="P86" s="8">
        <f t="shared" si="37"/>
        <v>0</v>
      </c>
      <c r="Q86" s="8">
        <f t="shared" si="37"/>
        <v>0</v>
      </c>
      <c r="R86" s="8">
        <f t="shared" si="37"/>
        <v>0</v>
      </c>
      <c r="S86" s="8">
        <f t="shared" si="37"/>
        <v>0</v>
      </c>
      <c r="T86" s="8">
        <f t="shared" si="37"/>
        <v>0</v>
      </c>
      <c r="U86" s="8">
        <f t="shared" si="37"/>
        <v>0</v>
      </c>
      <c r="V86" s="8">
        <f t="shared" si="37"/>
        <v>0</v>
      </c>
      <c r="W86" s="8">
        <f t="shared" si="37"/>
        <v>0</v>
      </c>
      <c r="X86" s="8">
        <f t="shared" si="37"/>
        <v>0</v>
      </c>
      <c r="Y86" s="8">
        <f t="shared" si="37"/>
        <v>0</v>
      </c>
      <c r="Z86" s="8">
        <f t="shared" si="37"/>
        <v>0</v>
      </c>
      <c r="AA86" s="8">
        <f t="shared" si="37"/>
        <v>0</v>
      </c>
      <c r="AB86" s="8">
        <f t="shared" si="37"/>
        <v>0</v>
      </c>
      <c r="AC86" s="8">
        <f t="shared" si="37"/>
        <v>0</v>
      </c>
      <c r="AD86" s="8">
        <f t="shared" si="37"/>
        <v>0</v>
      </c>
      <c r="AE86" s="8">
        <f t="shared" si="37"/>
        <v>0</v>
      </c>
      <c r="AF86" s="8">
        <f t="shared" si="37"/>
        <v>0</v>
      </c>
      <c r="AG86" s="8">
        <f t="shared" si="37"/>
        <v>0</v>
      </c>
      <c r="AH86" s="8">
        <f t="shared" si="37"/>
        <v>0</v>
      </c>
      <c r="AI86" s="8">
        <f t="shared" si="37"/>
        <v>0</v>
      </c>
      <c r="AJ86" s="8">
        <f t="shared" si="37"/>
        <v>0</v>
      </c>
      <c r="AK86" s="8">
        <f t="shared" si="37"/>
        <v>0</v>
      </c>
      <c r="AL86" s="8">
        <f t="shared" si="37"/>
        <v>0</v>
      </c>
      <c r="AM86" s="8">
        <f t="shared" si="37"/>
        <v>0</v>
      </c>
      <c r="AN86" s="8">
        <f t="shared" si="37"/>
        <v>0</v>
      </c>
      <c r="AO86" s="8">
        <f t="shared" si="37"/>
        <v>0</v>
      </c>
      <c r="AP86" s="8">
        <f t="shared" si="37"/>
        <v>0</v>
      </c>
      <c r="AQ86" s="8">
        <f t="shared" si="37"/>
        <v>0</v>
      </c>
      <c r="AR86" s="128">
        <f t="shared" si="34"/>
        <v>0</v>
      </c>
    </row>
    <row r="87" spans="1:44" ht="30" x14ac:dyDescent="0.25">
      <c r="A87" s="55"/>
      <c r="B87" s="27" t="s">
        <v>256</v>
      </c>
      <c r="C87" s="39"/>
      <c r="D87" s="39" t="s">
        <v>257</v>
      </c>
      <c r="E87" s="8">
        <f>E88</f>
        <v>800</v>
      </c>
      <c r="F87" s="8">
        <f t="shared" ref="F87:AQ87" si="38">F89</f>
        <v>0</v>
      </c>
      <c r="G87" s="8">
        <f t="shared" si="38"/>
        <v>0</v>
      </c>
      <c r="H87" s="8">
        <f t="shared" si="38"/>
        <v>0</v>
      </c>
      <c r="I87" s="8">
        <f t="shared" si="38"/>
        <v>0</v>
      </c>
      <c r="J87" s="8">
        <f t="shared" si="38"/>
        <v>0</v>
      </c>
      <c r="K87" s="8">
        <f t="shared" si="38"/>
        <v>0</v>
      </c>
      <c r="L87" s="8">
        <f t="shared" si="38"/>
        <v>0</v>
      </c>
      <c r="M87" s="8">
        <f t="shared" si="38"/>
        <v>0</v>
      </c>
      <c r="N87" s="8">
        <f t="shared" si="38"/>
        <v>0</v>
      </c>
      <c r="O87" s="8">
        <f t="shared" si="38"/>
        <v>0</v>
      </c>
      <c r="P87" s="8">
        <f t="shared" si="38"/>
        <v>0</v>
      </c>
      <c r="Q87" s="8">
        <f t="shared" si="38"/>
        <v>0</v>
      </c>
      <c r="R87" s="8">
        <f t="shared" si="38"/>
        <v>0</v>
      </c>
      <c r="S87" s="8">
        <f t="shared" si="38"/>
        <v>0</v>
      </c>
      <c r="T87" s="8">
        <f t="shared" si="38"/>
        <v>0</v>
      </c>
      <c r="U87" s="8">
        <f t="shared" si="38"/>
        <v>0</v>
      </c>
      <c r="V87" s="8">
        <f t="shared" si="38"/>
        <v>0</v>
      </c>
      <c r="W87" s="8">
        <f t="shared" si="38"/>
        <v>0</v>
      </c>
      <c r="X87" s="8">
        <f t="shared" si="38"/>
        <v>0</v>
      </c>
      <c r="Y87" s="8">
        <f t="shared" si="38"/>
        <v>0</v>
      </c>
      <c r="Z87" s="8">
        <f t="shared" si="38"/>
        <v>0</v>
      </c>
      <c r="AA87" s="8">
        <f t="shared" si="38"/>
        <v>0</v>
      </c>
      <c r="AB87" s="8">
        <f t="shared" si="38"/>
        <v>0</v>
      </c>
      <c r="AC87" s="8">
        <f t="shared" si="38"/>
        <v>0</v>
      </c>
      <c r="AD87" s="8">
        <f t="shared" si="38"/>
        <v>0</v>
      </c>
      <c r="AE87" s="8">
        <f t="shared" si="38"/>
        <v>0</v>
      </c>
      <c r="AF87" s="8">
        <f t="shared" si="38"/>
        <v>0</v>
      </c>
      <c r="AG87" s="8">
        <f t="shared" si="38"/>
        <v>0</v>
      </c>
      <c r="AH87" s="8">
        <f t="shared" si="38"/>
        <v>0</v>
      </c>
      <c r="AI87" s="8">
        <f t="shared" si="38"/>
        <v>0</v>
      </c>
      <c r="AJ87" s="8">
        <f t="shared" si="38"/>
        <v>0</v>
      </c>
      <c r="AK87" s="8">
        <f t="shared" si="38"/>
        <v>0</v>
      </c>
      <c r="AL87" s="8">
        <f t="shared" si="38"/>
        <v>0</v>
      </c>
      <c r="AM87" s="8">
        <f t="shared" si="38"/>
        <v>0</v>
      </c>
      <c r="AN87" s="8">
        <f t="shared" si="38"/>
        <v>0</v>
      </c>
      <c r="AO87" s="8">
        <f t="shared" si="38"/>
        <v>0</v>
      </c>
      <c r="AP87" s="8">
        <f t="shared" si="38"/>
        <v>0</v>
      </c>
      <c r="AQ87" s="8">
        <f t="shared" si="38"/>
        <v>0</v>
      </c>
      <c r="AR87" s="128">
        <f t="shared" si="34"/>
        <v>0</v>
      </c>
    </row>
    <row r="88" spans="1:44" ht="62.25" customHeight="1" x14ac:dyDescent="0.25">
      <c r="A88" s="55"/>
      <c r="B88" s="27" t="s">
        <v>258</v>
      </c>
      <c r="C88" s="46"/>
      <c r="D88" s="46" t="s">
        <v>259</v>
      </c>
      <c r="E88" s="8">
        <f>E89</f>
        <v>800</v>
      </c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>
        <v>0</v>
      </c>
      <c r="AR88" s="128">
        <f t="shared" si="34"/>
        <v>0</v>
      </c>
    </row>
    <row r="89" spans="1:44" ht="33" customHeight="1" x14ac:dyDescent="0.25">
      <c r="A89" s="55"/>
      <c r="B89" s="27" t="s">
        <v>260</v>
      </c>
      <c r="C89" s="78"/>
      <c r="D89" s="78" t="s">
        <v>261</v>
      </c>
      <c r="E89" s="8">
        <f>E90</f>
        <v>800</v>
      </c>
      <c r="F89" s="8">
        <f t="shared" si="37"/>
        <v>0</v>
      </c>
      <c r="G89" s="8">
        <f t="shared" si="37"/>
        <v>0</v>
      </c>
      <c r="H89" s="8">
        <f t="shared" si="37"/>
        <v>0</v>
      </c>
      <c r="I89" s="8">
        <f t="shared" si="37"/>
        <v>0</v>
      </c>
      <c r="J89" s="8">
        <f t="shared" si="37"/>
        <v>0</v>
      </c>
      <c r="K89" s="8">
        <f t="shared" si="37"/>
        <v>0</v>
      </c>
      <c r="L89" s="8">
        <f t="shared" si="37"/>
        <v>0</v>
      </c>
      <c r="M89" s="8">
        <f t="shared" si="37"/>
        <v>0</v>
      </c>
      <c r="N89" s="8">
        <f t="shared" si="37"/>
        <v>0</v>
      </c>
      <c r="O89" s="8">
        <f t="shared" si="37"/>
        <v>0</v>
      </c>
      <c r="P89" s="8">
        <f t="shared" si="37"/>
        <v>0</v>
      </c>
      <c r="Q89" s="8">
        <f t="shared" si="37"/>
        <v>0</v>
      </c>
      <c r="R89" s="8">
        <f t="shared" si="37"/>
        <v>0</v>
      </c>
      <c r="S89" s="8">
        <f t="shared" si="37"/>
        <v>0</v>
      </c>
      <c r="T89" s="8">
        <f t="shared" si="37"/>
        <v>0</v>
      </c>
      <c r="U89" s="8">
        <f t="shared" si="37"/>
        <v>0</v>
      </c>
      <c r="V89" s="8">
        <f t="shared" si="37"/>
        <v>0</v>
      </c>
      <c r="W89" s="8">
        <f t="shared" si="37"/>
        <v>0</v>
      </c>
      <c r="X89" s="8">
        <f t="shared" si="37"/>
        <v>0</v>
      </c>
      <c r="Y89" s="8">
        <f t="shared" si="37"/>
        <v>0</v>
      </c>
      <c r="Z89" s="8">
        <f t="shared" si="37"/>
        <v>0</v>
      </c>
      <c r="AA89" s="8">
        <f t="shared" si="37"/>
        <v>0</v>
      </c>
      <c r="AB89" s="8">
        <f t="shared" si="37"/>
        <v>0</v>
      </c>
      <c r="AC89" s="8">
        <f t="shared" si="37"/>
        <v>0</v>
      </c>
      <c r="AD89" s="8">
        <f t="shared" si="37"/>
        <v>0</v>
      </c>
      <c r="AE89" s="8">
        <f t="shared" si="37"/>
        <v>0</v>
      </c>
      <c r="AF89" s="8">
        <f t="shared" si="37"/>
        <v>0</v>
      </c>
      <c r="AG89" s="8">
        <f t="shared" si="37"/>
        <v>0</v>
      </c>
      <c r="AH89" s="8">
        <f t="shared" si="37"/>
        <v>0</v>
      </c>
      <c r="AI89" s="8">
        <f t="shared" si="37"/>
        <v>0</v>
      </c>
      <c r="AJ89" s="8">
        <f t="shared" si="37"/>
        <v>0</v>
      </c>
      <c r="AK89" s="8">
        <f t="shared" si="37"/>
        <v>0</v>
      </c>
      <c r="AL89" s="8">
        <f t="shared" si="37"/>
        <v>0</v>
      </c>
      <c r="AM89" s="8">
        <f t="shared" si="37"/>
        <v>0</v>
      </c>
      <c r="AN89" s="8">
        <f t="shared" si="37"/>
        <v>0</v>
      </c>
      <c r="AO89" s="8">
        <f t="shared" si="37"/>
        <v>0</v>
      </c>
      <c r="AP89" s="8">
        <f t="shared" si="37"/>
        <v>0</v>
      </c>
      <c r="AQ89" s="8">
        <f t="shared" si="37"/>
        <v>0</v>
      </c>
      <c r="AR89" s="128">
        <f t="shared" si="34"/>
        <v>0</v>
      </c>
    </row>
    <row r="90" spans="1:44" ht="28.5" customHeight="1" x14ac:dyDescent="0.25">
      <c r="A90" s="55"/>
      <c r="B90" s="85"/>
      <c r="C90" s="55">
        <v>800</v>
      </c>
      <c r="D90" s="43" t="s">
        <v>129</v>
      </c>
      <c r="E90" s="8">
        <v>800</v>
      </c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>
        <v>0</v>
      </c>
      <c r="AR90" s="128">
        <f t="shared" si="34"/>
        <v>0</v>
      </c>
    </row>
    <row r="91" spans="1:44" ht="21" customHeight="1" x14ac:dyDescent="0.25">
      <c r="A91" s="55" t="s">
        <v>422</v>
      </c>
      <c r="B91" s="55"/>
      <c r="C91" s="7"/>
      <c r="D91" s="43" t="s">
        <v>423</v>
      </c>
      <c r="E91" s="8">
        <f>E92+E107+E134+E164+E97</f>
        <v>4176.8180000000002</v>
      </c>
      <c r="F91" s="8">
        <f t="shared" ref="F91:AQ91" si="39">F92+F107+F134+F164+F97</f>
        <v>1957.9800000000002</v>
      </c>
      <c r="G91" s="8">
        <f t="shared" si="39"/>
        <v>1177.3595774647888</v>
      </c>
      <c r="H91" s="8">
        <f t="shared" si="39"/>
        <v>1176.43</v>
      </c>
      <c r="I91" s="8">
        <f t="shared" si="39"/>
        <v>1176.43</v>
      </c>
      <c r="J91" s="8">
        <f t="shared" si="39"/>
        <v>1176.43</v>
      </c>
      <c r="K91" s="8">
        <f t="shared" si="39"/>
        <v>1176.43</v>
      </c>
      <c r="L91" s="8">
        <f t="shared" si="39"/>
        <v>1176.43</v>
      </c>
      <c r="M91" s="8">
        <f t="shared" si="39"/>
        <v>1176.43</v>
      </c>
      <c r="N91" s="8">
        <f t="shared" si="39"/>
        <v>1176.43</v>
      </c>
      <c r="O91" s="8">
        <f t="shared" si="39"/>
        <v>1176.43</v>
      </c>
      <c r="P91" s="8">
        <f t="shared" si="39"/>
        <v>1176.43</v>
      </c>
      <c r="Q91" s="8">
        <f t="shared" si="39"/>
        <v>1176.43</v>
      </c>
      <c r="R91" s="8">
        <f t="shared" si="39"/>
        <v>1176.43</v>
      </c>
      <c r="S91" s="8">
        <f t="shared" si="39"/>
        <v>1176.43</v>
      </c>
      <c r="T91" s="8">
        <f t="shared" si="39"/>
        <v>1176.43</v>
      </c>
      <c r="U91" s="8">
        <f t="shared" si="39"/>
        <v>1176.43</v>
      </c>
      <c r="V91" s="8">
        <f t="shared" si="39"/>
        <v>1176.43</v>
      </c>
      <c r="W91" s="8">
        <f t="shared" si="39"/>
        <v>1176.43</v>
      </c>
      <c r="X91" s="8">
        <f t="shared" si="39"/>
        <v>1176.43</v>
      </c>
      <c r="Y91" s="8">
        <f t="shared" si="39"/>
        <v>1176.43</v>
      </c>
      <c r="Z91" s="8">
        <f t="shared" si="39"/>
        <v>1176.43</v>
      </c>
      <c r="AA91" s="8">
        <f t="shared" si="39"/>
        <v>1176.43</v>
      </c>
      <c r="AB91" s="8">
        <f t="shared" si="39"/>
        <v>1176.43</v>
      </c>
      <c r="AC91" s="8">
        <f t="shared" si="39"/>
        <v>1176.43</v>
      </c>
      <c r="AD91" s="8">
        <f t="shared" si="39"/>
        <v>1176.43</v>
      </c>
      <c r="AE91" s="8">
        <f t="shared" si="39"/>
        <v>1176.43</v>
      </c>
      <c r="AF91" s="8">
        <f t="shared" si="39"/>
        <v>1176.43</v>
      </c>
      <c r="AG91" s="8">
        <f t="shared" si="39"/>
        <v>1176.43</v>
      </c>
      <c r="AH91" s="8">
        <f t="shared" si="39"/>
        <v>1176.43</v>
      </c>
      <c r="AI91" s="8">
        <f t="shared" si="39"/>
        <v>1176.43</v>
      </c>
      <c r="AJ91" s="8">
        <f t="shared" si="39"/>
        <v>1176.43</v>
      </c>
      <c r="AK91" s="8">
        <f t="shared" si="39"/>
        <v>1176.43</v>
      </c>
      <c r="AL91" s="8">
        <f t="shared" si="39"/>
        <v>1176.43</v>
      </c>
      <c r="AM91" s="8">
        <f t="shared" si="39"/>
        <v>1176.43</v>
      </c>
      <c r="AN91" s="8">
        <f t="shared" si="39"/>
        <v>1176.43</v>
      </c>
      <c r="AO91" s="8">
        <f t="shared" si="39"/>
        <v>1176.43</v>
      </c>
      <c r="AP91" s="8">
        <f t="shared" si="39"/>
        <v>1176.43</v>
      </c>
      <c r="AQ91" s="8">
        <f t="shared" si="39"/>
        <v>3609.9380000000001</v>
      </c>
      <c r="AR91" s="128">
        <f t="shared" si="34"/>
        <v>0.86427945866925493</v>
      </c>
    </row>
    <row r="92" spans="1:44" ht="36" customHeight="1" x14ac:dyDescent="0.25">
      <c r="A92" s="55"/>
      <c r="B92" s="27" t="s">
        <v>5</v>
      </c>
      <c r="C92" s="33"/>
      <c r="D92" s="34" t="s">
        <v>6</v>
      </c>
      <c r="E92" s="8">
        <f>E93</f>
        <v>20</v>
      </c>
      <c r="F92" s="8">
        <f t="shared" ref="F92:AQ93" si="40">F93</f>
        <v>176.82</v>
      </c>
      <c r="G92" s="8">
        <f t="shared" si="40"/>
        <v>0</v>
      </c>
      <c r="H92" s="8">
        <f t="shared" si="40"/>
        <v>0</v>
      </c>
      <c r="I92" s="8">
        <f t="shared" si="40"/>
        <v>0</v>
      </c>
      <c r="J92" s="8">
        <f t="shared" si="40"/>
        <v>0</v>
      </c>
      <c r="K92" s="8">
        <f t="shared" si="40"/>
        <v>0</v>
      </c>
      <c r="L92" s="8">
        <f t="shared" si="40"/>
        <v>0</v>
      </c>
      <c r="M92" s="8">
        <f t="shared" si="40"/>
        <v>0</v>
      </c>
      <c r="N92" s="8">
        <f t="shared" si="40"/>
        <v>0</v>
      </c>
      <c r="O92" s="8">
        <f t="shared" si="40"/>
        <v>0</v>
      </c>
      <c r="P92" s="8">
        <f t="shared" si="40"/>
        <v>0</v>
      </c>
      <c r="Q92" s="8">
        <f t="shared" si="40"/>
        <v>0</v>
      </c>
      <c r="R92" s="8">
        <f t="shared" si="40"/>
        <v>0</v>
      </c>
      <c r="S92" s="8">
        <f t="shared" si="40"/>
        <v>0</v>
      </c>
      <c r="T92" s="8">
        <f t="shared" si="40"/>
        <v>0</v>
      </c>
      <c r="U92" s="8">
        <f t="shared" si="40"/>
        <v>0</v>
      </c>
      <c r="V92" s="8">
        <f t="shared" si="40"/>
        <v>0</v>
      </c>
      <c r="W92" s="8">
        <f t="shared" si="40"/>
        <v>0</v>
      </c>
      <c r="X92" s="8">
        <f t="shared" si="40"/>
        <v>0</v>
      </c>
      <c r="Y92" s="8">
        <f t="shared" si="40"/>
        <v>0</v>
      </c>
      <c r="Z92" s="8">
        <f t="shared" si="40"/>
        <v>0</v>
      </c>
      <c r="AA92" s="8">
        <f t="shared" si="40"/>
        <v>0</v>
      </c>
      <c r="AB92" s="8">
        <f t="shared" si="40"/>
        <v>0</v>
      </c>
      <c r="AC92" s="8">
        <f t="shared" si="40"/>
        <v>0</v>
      </c>
      <c r="AD92" s="8">
        <f t="shared" si="40"/>
        <v>0</v>
      </c>
      <c r="AE92" s="8">
        <f t="shared" si="40"/>
        <v>0</v>
      </c>
      <c r="AF92" s="8">
        <f t="shared" si="40"/>
        <v>0</v>
      </c>
      <c r="AG92" s="8">
        <f t="shared" si="40"/>
        <v>0</v>
      </c>
      <c r="AH92" s="8">
        <f t="shared" si="40"/>
        <v>0</v>
      </c>
      <c r="AI92" s="8">
        <f t="shared" si="40"/>
        <v>0</v>
      </c>
      <c r="AJ92" s="8">
        <f t="shared" si="40"/>
        <v>0</v>
      </c>
      <c r="AK92" s="8">
        <f t="shared" si="40"/>
        <v>0</v>
      </c>
      <c r="AL92" s="8">
        <f t="shared" si="40"/>
        <v>0</v>
      </c>
      <c r="AM92" s="8">
        <f t="shared" si="40"/>
        <v>0</v>
      </c>
      <c r="AN92" s="8">
        <f t="shared" si="40"/>
        <v>0</v>
      </c>
      <c r="AO92" s="8">
        <f t="shared" si="40"/>
        <v>0</v>
      </c>
      <c r="AP92" s="8">
        <f t="shared" si="40"/>
        <v>0</v>
      </c>
      <c r="AQ92" s="8">
        <f t="shared" si="40"/>
        <v>0</v>
      </c>
      <c r="AR92" s="128">
        <f t="shared" si="34"/>
        <v>0</v>
      </c>
    </row>
    <row r="93" spans="1:44" ht="26.25" customHeight="1" x14ac:dyDescent="0.25">
      <c r="A93" s="55"/>
      <c r="B93" s="27" t="s">
        <v>64</v>
      </c>
      <c r="C93" s="50"/>
      <c r="D93" s="50" t="s">
        <v>65</v>
      </c>
      <c r="E93" s="8">
        <f>E94</f>
        <v>20</v>
      </c>
      <c r="F93" s="8">
        <f t="shared" si="40"/>
        <v>176.82</v>
      </c>
      <c r="G93" s="8">
        <f t="shared" si="40"/>
        <v>0</v>
      </c>
      <c r="H93" s="8">
        <f t="shared" si="40"/>
        <v>0</v>
      </c>
      <c r="I93" s="8">
        <f t="shared" si="40"/>
        <v>0</v>
      </c>
      <c r="J93" s="8">
        <f t="shared" si="40"/>
        <v>0</v>
      </c>
      <c r="K93" s="8">
        <f t="shared" si="40"/>
        <v>0</v>
      </c>
      <c r="L93" s="8">
        <f t="shared" si="40"/>
        <v>0</v>
      </c>
      <c r="M93" s="8">
        <f t="shared" si="40"/>
        <v>0</v>
      </c>
      <c r="N93" s="8">
        <f t="shared" si="40"/>
        <v>0</v>
      </c>
      <c r="O93" s="8">
        <f t="shared" si="40"/>
        <v>0</v>
      </c>
      <c r="P93" s="8">
        <f t="shared" si="40"/>
        <v>0</v>
      </c>
      <c r="Q93" s="8">
        <f t="shared" si="40"/>
        <v>0</v>
      </c>
      <c r="R93" s="8">
        <f t="shared" si="40"/>
        <v>0</v>
      </c>
      <c r="S93" s="8">
        <f t="shared" si="40"/>
        <v>0</v>
      </c>
      <c r="T93" s="8">
        <f t="shared" si="40"/>
        <v>0</v>
      </c>
      <c r="U93" s="8">
        <f t="shared" si="40"/>
        <v>0</v>
      </c>
      <c r="V93" s="8">
        <f t="shared" si="40"/>
        <v>0</v>
      </c>
      <c r="W93" s="8">
        <f t="shared" si="40"/>
        <v>0</v>
      </c>
      <c r="X93" s="8">
        <f t="shared" si="40"/>
        <v>0</v>
      </c>
      <c r="Y93" s="8">
        <f t="shared" si="40"/>
        <v>0</v>
      </c>
      <c r="Z93" s="8">
        <f t="shared" si="40"/>
        <v>0</v>
      </c>
      <c r="AA93" s="8">
        <f t="shared" si="40"/>
        <v>0</v>
      </c>
      <c r="AB93" s="8">
        <f t="shared" si="40"/>
        <v>0</v>
      </c>
      <c r="AC93" s="8">
        <f t="shared" si="40"/>
        <v>0</v>
      </c>
      <c r="AD93" s="8">
        <f t="shared" si="40"/>
        <v>0</v>
      </c>
      <c r="AE93" s="8">
        <f t="shared" si="40"/>
        <v>0</v>
      </c>
      <c r="AF93" s="8">
        <f t="shared" si="40"/>
        <v>0</v>
      </c>
      <c r="AG93" s="8">
        <f t="shared" si="40"/>
        <v>0</v>
      </c>
      <c r="AH93" s="8">
        <f t="shared" si="40"/>
        <v>0</v>
      </c>
      <c r="AI93" s="8">
        <f t="shared" si="40"/>
        <v>0</v>
      </c>
      <c r="AJ93" s="8">
        <f t="shared" si="40"/>
        <v>0</v>
      </c>
      <c r="AK93" s="8">
        <f t="shared" si="40"/>
        <v>0</v>
      </c>
      <c r="AL93" s="8">
        <f t="shared" si="40"/>
        <v>0</v>
      </c>
      <c r="AM93" s="8">
        <f t="shared" si="40"/>
        <v>0</v>
      </c>
      <c r="AN93" s="8">
        <f t="shared" si="40"/>
        <v>0</v>
      </c>
      <c r="AO93" s="8">
        <f t="shared" si="40"/>
        <v>0</v>
      </c>
      <c r="AP93" s="8">
        <f t="shared" si="40"/>
        <v>0</v>
      </c>
      <c r="AQ93" s="8">
        <f t="shared" si="40"/>
        <v>0</v>
      </c>
      <c r="AR93" s="128">
        <f t="shared" si="34"/>
        <v>0</v>
      </c>
    </row>
    <row r="94" spans="1:44" ht="40.5" customHeight="1" x14ac:dyDescent="0.25">
      <c r="A94" s="55"/>
      <c r="B94" s="27" t="s">
        <v>66</v>
      </c>
      <c r="C94" s="28"/>
      <c r="D94" s="28" t="s">
        <v>67</v>
      </c>
      <c r="E94" s="8">
        <f>E95</f>
        <v>20</v>
      </c>
      <c r="F94" s="8">
        <f t="shared" ref="F94:AQ97" si="41">F95</f>
        <v>176.82</v>
      </c>
      <c r="G94" s="8">
        <f t="shared" si="41"/>
        <v>0</v>
      </c>
      <c r="H94" s="8">
        <f t="shared" si="41"/>
        <v>0</v>
      </c>
      <c r="I94" s="8">
        <f t="shared" si="41"/>
        <v>0</v>
      </c>
      <c r="J94" s="8">
        <f t="shared" si="41"/>
        <v>0</v>
      </c>
      <c r="K94" s="8">
        <f t="shared" si="41"/>
        <v>0</v>
      </c>
      <c r="L94" s="8">
        <f t="shared" si="41"/>
        <v>0</v>
      </c>
      <c r="M94" s="8">
        <f t="shared" si="41"/>
        <v>0</v>
      </c>
      <c r="N94" s="8">
        <f t="shared" si="41"/>
        <v>0</v>
      </c>
      <c r="O94" s="8">
        <f t="shared" si="41"/>
        <v>0</v>
      </c>
      <c r="P94" s="8">
        <f t="shared" si="41"/>
        <v>0</v>
      </c>
      <c r="Q94" s="8">
        <f t="shared" si="41"/>
        <v>0</v>
      </c>
      <c r="R94" s="8">
        <f t="shared" si="41"/>
        <v>0</v>
      </c>
      <c r="S94" s="8">
        <f t="shared" si="41"/>
        <v>0</v>
      </c>
      <c r="T94" s="8">
        <f t="shared" si="41"/>
        <v>0</v>
      </c>
      <c r="U94" s="8">
        <f t="shared" si="41"/>
        <v>0</v>
      </c>
      <c r="V94" s="8">
        <f t="shared" si="41"/>
        <v>0</v>
      </c>
      <c r="W94" s="8">
        <f t="shared" si="41"/>
        <v>0</v>
      </c>
      <c r="X94" s="8">
        <f t="shared" si="41"/>
        <v>0</v>
      </c>
      <c r="Y94" s="8">
        <f t="shared" si="41"/>
        <v>0</v>
      </c>
      <c r="Z94" s="8">
        <f t="shared" si="41"/>
        <v>0</v>
      </c>
      <c r="AA94" s="8">
        <f t="shared" si="41"/>
        <v>0</v>
      </c>
      <c r="AB94" s="8">
        <f t="shared" si="41"/>
        <v>0</v>
      </c>
      <c r="AC94" s="8">
        <f t="shared" si="41"/>
        <v>0</v>
      </c>
      <c r="AD94" s="8">
        <f t="shared" si="41"/>
        <v>0</v>
      </c>
      <c r="AE94" s="8">
        <f t="shared" si="41"/>
        <v>0</v>
      </c>
      <c r="AF94" s="8">
        <f t="shared" si="41"/>
        <v>0</v>
      </c>
      <c r="AG94" s="8">
        <f t="shared" si="41"/>
        <v>0</v>
      </c>
      <c r="AH94" s="8">
        <f t="shared" si="41"/>
        <v>0</v>
      </c>
      <c r="AI94" s="8">
        <f t="shared" si="41"/>
        <v>0</v>
      </c>
      <c r="AJ94" s="8">
        <f t="shared" si="41"/>
        <v>0</v>
      </c>
      <c r="AK94" s="8">
        <f t="shared" si="41"/>
        <v>0</v>
      </c>
      <c r="AL94" s="8">
        <f t="shared" si="41"/>
        <v>0</v>
      </c>
      <c r="AM94" s="8">
        <f t="shared" si="41"/>
        <v>0</v>
      </c>
      <c r="AN94" s="8">
        <f t="shared" si="41"/>
        <v>0</v>
      </c>
      <c r="AO94" s="8">
        <f t="shared" si="41"/>
        <v>0</v>
      </c>
      <c r="AP94" s="8">
        <f t="shared" si="41"/>
        <v>0</v>
      </c>
      <c r="AQ94" s="8">
        <f t="shared" si="41"/>
        <v>0</v>
      </c>
      <c r="AR94" s="128">
        <f t="shared" si="34"/>
        <v>0</v>
      </c>
    </row>
    <row r="95" spans="1:44" ht="63" customHeight="1" x14ac:dyDescent="0.25">
      <c r="A95" s="55"/>
      <c r="B95" s="27" t="s">
        <v>68</v>
      </c>
      <c r="C95" s="36"/>
      <c r="D95" s="36" t="s">
        <v>69</v>
      </c>
      <c r="E95" s="8">
        <f>E96</f>
        <v>20</v>
      </c>
      <c r="F95" s="8">
        <f t="shared" si="41"/>
        <v>176.82</v>
      </c>
      <c r="G95" s="8">
        <f t="shared" si="41"/>
        <v>0</v>
      </c>
      <c r="H95" s="8">
        <f t="shared" si="41"/>
        <v>0</v>
      </c>
      <c r="I95" s="8">
        <f t="shared" si="41"/>
        <v>0</v>
      </c>
      <c r="J95" s="8">
        <f t="shared" si="41"/>
        <v>0</v>
      </c>
      <c r="K95" s="8">
        <f t="shared" si="41"/>
        <v>0</v>
      </c>
      <c r="L95" s="8">
        <f t="shared" si="41"/>
        <v>0</v>
      </c>
      <c r="M95" s="8">
        <f t="shared" si="41"/>
        <v>0</v>
      </c>
      <c r="N95" s="8">
        <f t="shared" si="41"/>
        <v>0</v>
      </c>
      <c r="O95" s="8">
        <f t="shared" si="41"/>
        <v>0</v>
      </c>
      <c r="P95" s="8">
        <f t="shared" si="41"/>
        <v>0</v>
      </c>
      <c r="Q95" s="8">
        <f t="shared" si="41"/>
        <v>0</v>
      </c>
      <c r="R95" s="8">
        <f t="shared" si="41"/>
        <v>0</v>
      </c>
      <c r="S95" s="8">
        <f t="shared" si="41"/>
        <v>0</v>
      </c>
      <c r="T95" s="8">
        <f t="shared" si="41"/>
        <v>0</v>
      </c>
      <c r="U95" s="8">
        <f t="shared" si="41"/>
        <v>0</v>
      </c>
      <c r="V95" s="8">
        <f t="shared" si="41"/>
        <v>0</v>
      </c>
      <c r="W95" s="8">
        <f t="shared" si="41"/>
        <v>0</v>
      </c>
      <c r="X95" s="8">
        <f t="shared" si="41"/>
        <v>0</v>
      </c>
      <c r="Y95" s="8">
        <f t="shared" si="41"/>
        <v>0</v>
      </c>
      <c r="Z95" s="8">
        <f t="shared" si="41"/>
        <v>0</v>
      </c>
      <c r="AA95" s="8">
        <f t="shared" si="41"/>
        <v>0</v>
      </c>
      <c r="AB95" s="8">
        <f t="shared" si="41"/>
        <v>0</v>
      </c>
      <c r="AC95" s="8">
        <f t="shared" si="41"/>
        <v>0</v>
      </c>
      <c r="AD95" s="8">
        <f t="shared" si="41"/>
        <v>0</v>
      </c>
      <c r="AE95" s="8">
        <f t="shared" si="41"/>
        <v>0</v>
      </c>
      <c r="AF95" s="8">
        <f t="shared" si="41"/>
        <v>0</v>
      </c>
      <c r="AG95" s="8">
        <f t="shared" si="41"/>
        <v>0</v>
      </c>
      <c r="AH95" s="8">
        <f t="shared" si="41"/>
        <v>0</v>
      </c>
      <c r="AI95" s="8">
        <f t="shared" si="41"/>
        <v>0</v>
      </c>
      <c r="AJ95" s="8">
        <f t="shared" si="41"/>
        <v>0</v>
      </c>
      <c r="AK95" s="8">
        <f t="shared" si="41"/>
        <v>0</v>
      </c>
      <c r="AL95" s="8">
        <f t="shared" si="41"/>
        <v>0</v>
      </c>
      <c r="AM95" s="8">
        <f t="shared" si="41"/>
        <v>0</v>
      </c>
      <c r="AN95" s="8">
        <f t="shared" si="41"/>
        <v>0</v>
      </c>
      <c r="AO95" s="8">
        <f t="shared" si="41"/>
        <v>0</v>
      </c>
      <c r="AP95" s="8">
        <f t="shared" si="41"/>
        <v>0</v>
      </c>
      <c r="AQ95" s="8">
        <f t="shared" si="41"/>
        <v>0</v>
      </c>
      <c r="AR95" s="128">
        <f t="shared" si="34"/>
        <v>0</v>
      </c>
    </row>
    <row r="96" spans="1:44" ht="30" x14ac:dyDescent="0.25">
      <c r="A96" s="55"/>
      <c r="B96" s="27"/>
      <c r="C96" s="37" t="s">
        <v>62</v>
      </c>
      <c r="D96" s="115" t="s">
        <v>63</v>
      </c>
      <c r="E96" s="8">
        <v>20</v>
      </c>
      <c r="F96" s="8">
        <f t="shared" si="41"/>
        <v>176.82</v>
      </c>
      <c r="G96" s="8">
        <f t="shared" si="41"/>
        <v>0</v>
      </c>
      <c r="H96" s="8">
        <f t="shared" si="41"/>
        <v>0</v>
      </c>
      <c r="I96" s="8">
        <f t="shared" si="41"/>
        <v>0</v>
      </c>
      <c r="J96" s="8">
        <f t="shared" si="41"/>
        <v>0</v>
      </c>
      <c r="K96" s="8">
        <f t="shared" si="41"/>
        <v>0</v>
      </c>
      <c r="L96" s="8">
        <f t="shared" si="41"/>
        <v>0</v>
      </c>
      <c r="M96" s="8">
        <f t="shared" si="41"/>
        <v>0</v>
      </c>
      <c r="N96" s="8">
        <f t="shared" si="41"/>
        <v>0</v>
      </c>
      <c r="O96" s="8">
        <f t="shared" si="41"/>
        <v>0</v>
      </c>
      <c r="P96" s="8">
        <f t="shared" si="41"/>
        <v>0</v>
      </c>
      <c r="Q96" s="8">
        <f t="shared" si="41"/>
        <v>0</v>
      </c>
      <c r="R96" s="8">
        <f t="shared" si="41"/>
        <v>0</v>
      </c>
      <c r="S96" s="8">
        <f t="shared" si="41"/>
        <v>0</v>
      </c>
      <c r="T96" s="8">
        <f t="shared" si="41"/>
        <v>0</v>
      </c>
      <c r="U96" s="8">
        <f t="shared" si="41"/>
        <v>0</v>
      </c>
      <c r="V96" s="8">
        <f t="shared" si="41"/>
        <v>0</v>
      </c>
      <c r="W96" s="8">
        <f t="shared" si="41"/>
        <v>0</v>
      </c>
      <c r="X96" s="8">
        <f t="shared" si="41"/>
        <v>0</v>
      </c>
      <c r="Y96" s="8">
        <f t="shared" si="41"/>
        <v>0</v>
      </c>
      <c r="Z96" s="8">
        <f t="shared" si="41"/>
        <v>0</v>
      </c>
      <c r="AA96" s="8">
        <f t="shared" si="41"/>
        <v>0</v>
      </c>
      <c r="AB96" s="8">
        <f t="shared" si="41"/>
        <v>0</v>
      </c>
      <c r="AC96" s="8">
        <f t="shared" si="41"/>
        <v>0</v>
      </c>
      <c r="AD96" s="8">
        <f t="shared" si="41"/>
        <v>0</v>
      </c>
      <c r="AE96" s="8">
        <f t="shared" si="41"/>
        <v>0</v>
      </c>
      <c r="AF96" s="8">
        <f t="shared" si="41"/>
        <v>0</v>
      </c>
      <c r="AG96" s="8">
        <f t="shared" si="41"/>
        <v>0</v>
      </c>
      <c r="AH96" s="8">
        <f t="shared" si="41"/>
        <v>0</v>
      </c>
      <c r="AI96" s="8">
        <f t="shared" si="41"/>
        <v>0</v>
      </c>
      <c r="AJ96" s="8">
        <f t="shared" si="41"/>
        <v>0</v>
      </c>
      <c r="AK96" s="8">
        <f t="shared" si="41"/>
        <v>0</v>
      </c>
      <c r="AL96" s="8">
        <f t="shared" si="41"/>
        <v>0</v>
      </c>
      <c r="AM96" s="8">
        <f t="shared" si="41"/>
        <v>0</v>
      </c>
      <c r="AN96" s="8">
        <f t="shared" si="41"/>
        <v>0</v>
      </c>
      <c r="AO96" s="8">
        <f t="shared" si="41"/>
        <v>0</v>
      </c>
      <c r="AP96" s="8">
        <f t="shared" si="41"/>
        <v>0</v>
      </c>
      <c r="AQ96" s="8">
        <v>0</v>
      </c>
      <c r="AR96" s="128">
        <f t="shared" si="34"/>
        <v>0</v>
      </c>
    </row>
    <row r="97" spans="1:44" ht="54.75" customHeight="1" x14ac:dyDescent="0.25">
      <c r="A97" s="55"/>
      <c r="B97" s="27" t="s">
        <v>111</v>
      </c>
      <c r="C97" s="50"/>
      <c r="D97" s="50" t="s">
        <v>830</v>
      </c>
      <c r="E97" s="8">
        <f>E98</f>
        <v>271</v>
      </c>
      <c r="F97" s="8">
        <f t="shared" si="41"/>
        <v>176.82</v>
      </c>
      <c r="G97" s="8">
        <f t="shared" si="41"/>
        <v>0</v>
      </c>
      <c r="H97" s="8">
        <f t="shared" si="41"/>
        <v>0</v>
      </c>
      <c r="I97" s="8">
        <f t="shared" si="41"/>
        <v>0</v>
      </c>
      <c r="J97" s="8">
        <f t="shared" si="41"/>
        <v>0</v>
      </c>
      <c r="K97" s="8">
        <f t="shared" si="41"/>
        <v>0</v>
      </c>
      <c r="L97" s="8">
        <f t="shared" si="41"/>
        <v>0</v>
      </c>
      <c r="M97" s="8">
        <f t="shared" si="41"/>
        <v>0</v>
      </c>
      <c r="N97" s="8">
        <f t="shared" si="41"/>
        <v>0</v>
      </c>
      <c r="O97" s="8">
        <f t="shared" si="41"/>
        <v>0</v>
      </c>
      <c r="P97" s="8">
        <f t="shared" si="41"/>
        <v>0</v>
      </c>
      <c r="Q97" s="8">
        <f t="shared" si="41"/>
        <v>0</v>
      </c>
      <c r="R97" s="8">
        <f t="shared" si="41"/>
        <v>0</v>
      </c>
      <c r="S97" s="8">
        <f t="shared" si="41"/>
        <v>0</v>
      </c>
      <c r="T97" s="8">
        <f t="shared" si="41"/>
        <v>0</v>
      </c>
      <c r="U97" s="8">
        <f t="shared" si="41"/>
        <v>0</v>
      </c>
      <c r="V97" s="8">
        <f t="shared" si="41"/>
        <v>0</v>
      </c>
      <c r="W97" s="8">
        <f t="shared" si="41"/>
        <v>0</v>
      </c>
      <c r="X97" s="8">
        <f t="shared" si="41"/>
        <v>0</v>
      </c>
      <c r="Y97" s="8">
        <f t="shared" si="41"/>
        <v>0</v>
      </c>
      <c r="Z97" s="8">
        <f t="shared" si="41"/>
        <v>0</v>
      </c>
      <c r="AA97" s="8">
        <f t="shared" si="41"/>
        <v>0</v>
      </c>
      <c r="AB97" s="8">
        <f t="shared" si="41"/>
        <v>0</v>
      </c>
      <c r="AC97" s="8">
        <f t="shared" si="41"/>
        <v>0</v>
      </c>
      <c r="AD97" s="8">
        <f t="shared" si="41"/>
        <v>0</v>
      </c>
      <c r="AE97" s="8">
        <f t="shared" si="41"/>
        <v>0</v>
      </c>
      <c r="AF97" s="8">
        <f t="shared" si="41"/>
        <v>0</v>
      </c>
      <c r="AG97" s="8">
        <f t="shared" si="41"/>
        <v>0</v>
      </c>
      <c r="AH97" s="8">
        <f t="shared" si="41"/>
        <v>0</v>
      </c>
      <c r="AI97" s="8">
        <f t="shared" si="41"/>
        <v>0</v>
      </c>
      <c r="AJ97" s="8">
        <f t="shared" si="41"/>
        <v>0</v>
      </c>
      <c r="AK97" s="8">
        <f t="shared" si="41"/>
        <v>0</v>
      </c>
      <c r="AL97" s="8">
        <f t="shared" si="41"/>
        <v>0</v>
      </c>
      <c r="AM97" s="8">
        <f t="shared" si="41"/>
        <v>0</v>
      </c>
      <c r="AN97" s="8">
        <f t="shared" si="41"/>
        <v>0</v>
      </c>
      <c r="AO97" s="8">
        <f t="shared" si="41"/>
        <v>0</v>
      </c>
      <c r="AP97" s="8">
        <f t="shared" si="41"/>
        <v>0</v>
      </c>
      <c r="AQ97" s="8">
        <f t="shared" si="41"/>
        <v>242.81899999999999</v>
      </c>
      <c r="AR97" s="128">
        <f t="shared" si="34"/>
        <v>0.89601107011070102</v>
      </c>
    </row>
    <row r="98" spans="1:44" ht="60" x14ac:dyDescent="0.25">
      <c r="A98" s="55"/>
      <c r="B98" s="27" t="s">
        <v>113</v>
      </c>
      <c r="C98" s="50"/>
      <c r="D98" s="40" t="s">
        <v>114</v>
      </c>
      <c r="E98" s="8">
        <f>E99+E102</f>
        <v>271</v>
      </c>
      <c r="F98" s="8">
        <f t="shared" ref="F98:AP98" si="42">F99+F102</f>
        <v>176.82</v>
      </c>
      <c r="G98" s="8">
        <f t="shared" si="42"/>
        <v>0</v>
      </c>
      <c r="H98" s="8">
        <f t="shared" si="42"/>
        <v>0</v>
      </c>
      <c r="I98" s="8">
        <f t="shared" si="42"/>
        <v>0</v>
      </c>
      <c r="J98" s="8">
        <f t="shared" si="42"/>
        <v>0</v>
      </c>
      <c r="K98" s="8">
        <f t="shared" si="42"/>
        <v>0</v>
      </c>
      <c r="L98" s="8">
        <f t="shared" si="42"/>
        <v>0</v>
      </c>
      <c r="M98" s="8">
        <f t="shared" si="42"/>
        <v>0</v>
      </c>
      <c r="N98" s="8">
        <f t="shared" si="42"/>
        <v>0</v>
      </c>
      <c r="O98" s="8">
        <f t="shared" si="42"/>
        <v>0</v>
      </c>
      <c r="P98" s="8">
        <f t="shared" si="42"/>
        <v>0</v>
      </c>
      <c r="Q98" s="8">
        <f t="shared" si="42"/>
        <v>0</v>
      </c>
      <c r="R98" s="8">
        <f t="shared" si="42"/>
        <v>0</v>
      </c>
      <c r="S98" s="8">
        <f t="shared" si="42"/>
        <v>0</v>
      </c>
      <c r="T98" s="8">
        <f t="shared" si="42"/>
        <v>0</v>
      </c>
      <c r="U98" s="8">
        <f t="shared" si="42"/>
        <v>0</v>
      </c>
      <c r="V98" s="8">
        <f t="shared" si="42"/>
        <v>0</v>
      </c>
      <c r="W98" s="8">
        <f t="shared" si="42"/>
        <v>0</v>
      </c>
      <c r="X98" s="8">
        <f t="shared" si="42"/>
        <v>0</v>
      </c>
      <c r="Y98" s="8">
        <f t="shared" si="42"/>
        <v>0</v>
      </c>
      <c r="Z98" s="8">
        <f t="shared" si="42"/>
        <v>0</v>
      </c>
      <c r="AA98" s="8">
        <f t="shared" si="42"/>
        <v>0</v>
      </c>
      <c r="AB98" s="8">
        <f t="shared" si="42"/>
        <v>0</v>
      </c>
      <c r="AC98" s="8">
        <f t="shared" si="42"/>
        <v>0</v>
      </c>
      <c r="AD98" s="8">
        <f t="shared" si="42"/>
        <v>0</v>
      </c>
      <c r="AE98" s="8">
        <f t="shared" si="42"/>
        <v>0</v>
      </c>
      <c r="AF98" s="8">
        <f t="shared" si="42"/>
        <v>0</v>
      </c>
      <c r="AG98" s="8">
        <f t="shared" si="42"/>
        <v>0</v>
      </c>
      <c r="AH98" s="8">
        <f t="shared" si="42"/>
        <v>0</v>
      </c>
      <c r="AI98" s="8">
        <f t="shared" si="42"/>
        <v>0</v>
      </c>
      <c r="AJ98" s="8">
        <f t="shared" si="42"/>
        <v>0</v>
      </c>
      <c r="AK98" s="8">
        <f t="shared" si="42"/>
        <v>0</v>
      </c>
      <c r="AL98" s="8">
        <f t="shared" si="42"/>
        <v>0</v>
      </c>
      <c r="AM98" s="8">
        <f t="shared" si="42"/>
        <v>0</v>
      </c>
      <c r="AN98" s="8">
        <f t="shared" si="42"/>
        <v>0</v>
      </c>
      <c r="AO98" s="8">
        <f t="shared" si="42"/>
        <v>0</v>
      </c>
      <c r="AP98" s="8">
        <f t="shared" si="42"/>
        <v>0</v>
      </c>
      <c r="AQ98" s="8">
        <f>AQ99+AQ102</f>
        <v>242.81899999999999</v>
      </c>
      <c r="AR98" s="128">
        <f t="shared" si="34"/>
        <v>0.89601107011070102</v>
      </c>
    </row>
    <row r="99" spans="1:44" ht="54.75" customHeight="1" x14ac:dyDescent="0.25">
      <c r="A99" s="55"/>
      <c r="B99" s="27" t="s">
        <v>115</v>
      </c>
      <c r="C99" s="28"/>
      <c r="D99" s="28" t="s">
        <v>116</v>
      </c>
      <c r="E99" s="8">
        <f>E100</f>
        <v>66</v>
      </c>
      <c r="F99" s="8">
        <f t="shared" ref="F99:AQ99" si="43">F100</f>
        <v>0</v>
      </c>
      <c r="G99" s="8">
        <f t="shared" si="43"/>
        <v>0</v>
      </c>
      <c r="H99" s="8">
        <f t="shared" si="43"/>
        <v>0</v>
      </c>
      <c r="I99" s="8">
        <f t="shared" si="43"/>
        <v>0</v>
      </c>
      <c r="J99" s="8">
        <f t="shared" si="43"/>
        <v>0</v>
      </c>
      <c r="K99" s="8">
        <f t="shared" si="43"/>
        <v>0</v>
      </c>
      <c r="L99" s="8">
        <f t="shared" si="43"/>
        <v>0</v>
      </c>
      <c r="M99" s="8">
        <f t="shared" si="43"/>
        <v>0</v>
      </c>
      <c r="N99" s="8">
        <f t="shared" si="43"/>
        <v>0</v>
      </c>
      <c r="O99" s="8">
        <f t="shared" si="43"/>
        <v>0</v>
      </c>
      <c r="P99" s="8">
        <f t="shared" si="43"/>
        <v>0</v>
      </c>
      <c r="Q99" s="8">
        <f t="shared" si="43"/>
        <v>0</v>
      </c>
      <c r="R99" s="8">
        <f t="shared" si="43"/>
        <v>0</v>
      </c>
      <c r="S99" s="8">
        <f t="shared" si="43"/>
        <v>0</v>
      </c>
      <c r="T99" s="8">
        <f t="shared" si="43"/>
        <v>0</v>
      </c>
      <c r="U99" s="8">
        <f t="shared" si="43"/>
        <v>0</v>
      </c>
      <c r="V99" s="8">
        <f t="shared" si="43"/>
        <v>0</v>
      </c>
      <c r="W99" s="8">
        <f t="shared" si="43"/>
        <v>0</v>
      </c>
      <c r="X99" s="8">
        <f t="shared" si="43"/>
        <v>0</v>
      </c>
      <c r="Y99" s="8">
        <f t="shared" si="43"/>
        <v>0</v>
      </c>
      <c r="Z99" s="8">
        <f t="shared" si="43"/>
        <v>0</v>
      </c>
      <c r="AA99" s="8">
        <f t="shared" si="43"/>
        <v>0</v>
      </c>
      <c r="AB99" s="8">
        <f t="shared" si="43"/>
        <v>0</v>
      </c>
      <c r="AC99" s="8">
        <f t="shared" si="43"/>
        <v>0</v>
      </c>
      <c r="AD99" s="8">
        <f t="shared" si="43"/>
        <v>0</v>
      </c>
      <c r="AE99" s="8">
        <f t="shared" si="43"/>
        <v>0</v>
      </c>
      <c r="AF99" s="8">
        <f t="shared" si="43"/>
        <v>0</v>
      </c>
      <c r="AG99" s="8">
        <f t="shared" si="43"/>
        <v>0</v>
      </c>
      <c r="AH99" s="8">
        <f t="shared" si="43"/>
        <v>0</v>
      </c>
      <c r="AI99" s="8">
        <f t="shared" si="43"/>
        <v>0</v>
      </c>
      <c r="AJ99" s="8">
        <f t="shared" si="43"/>
        <v>0</v>
      </c>
      <c r="AK99" s="8">
        <f t="shared" si="43"/>
        <v>0</v>
      </c>
      <c r="AL99" s="8">
        <f t="shared" si="43"/>
        <v>0</v>
      </c>
      <c r="AM99" s="8">
        <f t="shared" si="43"/>
        <v>0</v>
      </c>
      <c r="AN99" s="8">
        <f t="shared" si="43"/>
        <v>0</v>
      </c>
      <c r="AO99" s="8">
        <f t="shared" si="43"/>
        <v>0</v>
      </c>
      <c r="AP99" s="8">
        <f t="shared" si="43"/>
        <v>0</v>
      </c>
      <c r="AQ99" s="8">
        <f t="shared" si="43"/>
        <v>66</v>
      </c>
      <c r="AR99" s="128">
        <f t="shared" si="34"/>
        <v>1</v>
      </c>
    </row>
    <row r="100" spans="1:44" ht="41.25" customHeight="1" x14ac:dyDescent="0.25">
      <c r="A100" s="55"/>
      <c r="B100" s="27" t="s">
        <v>117</v>
      </c>
      <c r="C100" s="39"/>
      <c r="D100" s="39" t="s">
        <v>118</v>
      </c>
      <c r="E100" s="8">
        <f>E101</f>
        <v>66</v>
      </c>
      <c r="F100" s="8">
        <f t="shared" ref="F100:AQ100" si="44">F101</f>
        <v>0</v>
      </c>
      <c r="G100" s="8">
        <f t="shared" si="44"/>
        <v>0</v>
      </c>
      <c r="H100" s="8">
        <f t="shared" si="44"/>
        <v>0</v>
      </c>
      <c r="I100" s="8">
        <f t="shared" si="44"/>
        <v>0</v>
      </c>
      <c r="J100" s="8">
        <f t="shared" si="44"/>
        <v>0</v>
      </c>
      <c r="K100" s="8">
        <f t="shared" si="44"/>
        <v>0</v>
      </c>
      <c r="L100" s="8">
        <f t="shared" si="44"/>
        <v>0</v>
      </c>
      <c r="M100" s="8">
        <f t="shared" si="44"/>
        <v>0</v>
      </c>
      <c r="N100" s="8">
        <f t="shared" si="44"/>
        <v>0</v>
      </c>
      <c r="O100" s="8">
        <f t="shared" si="44"/>
        <v>0</v>
      </c>
      <c r="P100" s="8">
        <f t="shared" si="44"/>
        <v>0</v>
      </c>
      <c r="Q100" s="8">
        <f t="shared" si="44"/>
        <v>0</v>
      </c>
      <c r="R100" s="8">
        <f t="shared" si="44"/>
        <v>0</v>
      </c>
      <c r="S100" s="8">
        <f t="shared" si="44"/>
        <v>0</v>
      </c>
      <c r="T100" s="8">
        <f t="shared" si="44"/>
        <v>0</v>
      </c>
      <c r="U100" s="8">
        <f t="shared" si="44"/>
        <v>0</v>
      </c>
      <c r="V100" s="8">
        <f t="shared" si="44"/>
        <v>0</v>
      </c>
      <c r="W100" s="8">
        <f t="shared" si="44"/>
        <v>0</v>
      </c>
      <c r="X100" s="8">
        <f t="shared" si="44"/>
        <v>0</v>
      </c>
      <c r="Y100" s="8">
        <f t="shared" si="44"/>
        <v>0</v>
      </c>
      <c r="Z100" s="8">
        <f t="shared" si="44"/>
        <v>0</v>
      </c>
      <c r="AA100" s="8">
        <f t="shared" si="44"/>
        <v>0</v>
      </c>
      <c r="AB100" s="8">
        <f t="shared" si="44"/>
        <v>0</v>
      </c>
      <c r="AC100" s="8">
        <f t="shared" si="44"/>
        <v>0</v>
      </c>
      <c r="AD100" s="8">
        <f t="shared" si="44"/>
        <v>0</v>
      </c>
      <c r="AE100" s="8">
        <f t="shared" si="44"/>
        <v>0</v>
      </c>
      <c r="AF100" s="8">
        <f t="shared" si="44"/>
        <v>0</v>
      </c>
      <c r="AG100" s="8">
        <f t="shared" si="44"/>
        <v>0</v>
      </c>
      <c r="AH100" s="8">
        <f t="shared" si="44"/>
        <v>0</v>
      </c>
      <c r="AI100" s="8">
        <f t="shared" si="44"/>
        <v>0</v>
      </c>
      <c r="AJ100" s="8">
        <f t="shared" si="44"/>
        <v>0</v>
      </c>
      <c r="AK100" s="8">
        <f t="shared" si="44"/>
        <v>0</v>
      </c>
      <c r="AL100" s="8">
        <f t="shared" si="44"/>
        <v>0</v>
      </c>
      <c r="AM100" s="8">
        <f t="shared" si="44"/>
        <v>0</v>
      </c>
      <c r="AN100" s="8">
        <f t="shared" si="44"/>
        <v>0</v>
      </c>
      <c r="AO100" s="8">
        <f t="shared" si="44"/>
        <v>0</v>
      </c>
      <c r="AP100" s="8">
        <f t="shared" si="44"/>
        <v>0</v>
      </c>
      <c r="AQ100" s="8">
        <f t="shared" si="44"/>
        <v>66</v>
      </c>
      <c r="AR100" s="128">
        <f t="shared" si="34"/>
        <v>1</v>
      </c>
    </row>
    <row r="101" spans="1:44" ht="45" x14ac:dyDescent="0.25">
      <c r="A101" s="55"/>
      <c r="B101" s="51"/>
      <c r="C101" s="37" t="s">
        <v>13</v>
      </c>
      <c r="D101" s="48" t="s">
        <v>14</v>
      </c>
      <c r="E101" s="8">
        <v>66</v>
      </c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>
        <v>66</v>
      </c>
      <c r="AR101" s="128">
        <f t="shared" si="34"/>
        <v>1</v>
      </c>
    </row>
    <row r="102" spans="1:44" ht="60" x14ac:dyDescent="0.25">
      <c r="A102" s="55"/>
      <c r="B102" s="27" t="s">
        <v>119</v>
      </c>
      <c r="C102" s="28"/>
      <c r="D102" s="28" t="s">
        <v>120</v>
      </c>
      <c r="E102" s="8">
        <f>E103+E105</f>
        <v>205</v>
      </c>
      <c r="F102" s="8">
        <f t="shared" ref="F102:AQ102" si="45">F103+F105</f>
        <v>176.82</v>
      </c>
      <c r="G102" s="8">
        <f t="shared" si="45"/>
        <v>0</v>
      </c>
      <c r="H102" s="8">
        <f t="shared" si="45"/>
        <v>0</v>
      </c>
      <c r="I102" s="8">
        <f t="shared" si="45"/>
        <v>0</v>
      </c>
      <c r="J102" s="8">
        <f t="shared" si="45"/>
        <v>0</v>
      </c>
      <c r="K102" s="8">
        <f t="shared" si="45"/>
        <v>0</v>
      </c>
      <c r="L102" s="8">
        <f t="shared" si="45"/>
        <v>0</v>
      </c>
      <c r="M102" s="8">
        <f t="shared" si="45"/>
        <v>0</v>
      </c>
      <c r="N102" s="8">
        <f t="shared" si="45"/>
        <v>0</v>
      </c>
      <c r="O102" s="8">
        <f t="shared" si="45"/>
        <v>0</v>
      </c>
      <c r="P102" s="8">
        <f t="shared" si="45"/>
        <v>0</v>
      </c>
      <c r="Q102" s="8">
        <f t="shared" si="45"/>
        <v>0</v>
      </c>
      <c r="R102" s="8">
        <f t="shared" si="45"/>
        <v>0</v>
      </c>
      <c r="S102" s="8">
        <f t="shared" si="45"/>
        <v>0</v>
      </c>
      <c r="T102" s="8">
        <f t="shared" si="45"/>
        <v>0</v>
      </c>
      <c r="U102" s="8">
        <f t="shared" si="45"/>
        <v>0</v>
      </c>
      <c r="V102" s="8">
        <f t="shared" si="45"/>
        <v>0</v>
      </c>
      <c r="W102" s="8">
        <f t="shared" si="45"/>
        <v>0</v>
      </c>
      <c r="X102" s="8">
        <f t="shared" si="45"/>
        <v>0</v>
      </c>
      <c r="Y102" s="8">
        <f t="shared" si="45"/>
        <v>0</v>
      </c>
      <c r="Z102" s="8">
        <f t="shared" si="45"/>
        <v>0</v>
      </c>
      <c r="AA102" s="8">
        <f t="shared" si="45"/>
        <v>0</v>
      </c>
      <c r="AB102" s="8">
        <f t="shared" si="45"/>
        <v>0</v>
      </c>
      <c r="AC102" s="8">
        <f t="shared" si="45"/>
        <v>0</v>
      </c>
      <c r="AD102" s="8">
        <f t="shared" si="45"/>
        <v>0</v>
      </c>
      <c r="AE102" s="8">
        <f t="shared" si="45"/>
        <v>0</v>
      </c>
      <c r="AF102" s="8">
        <f t="shared" si="45"/>
        <v>0</v>
      </c>
      <c r="AG102" s="8">
        <f t="shared" si="45"/>
        <v>0</v>
      </c>
      <c r="AH102" s="8">
        <f t="shared" si="45"/>
        <v>0</v>
      </c>
      <c r="AI102" s="8">
        <f t="shared" si="45"/>
        <v>0</v>
      </c>
      <c r="AJ102" s="8">
        <f t="shared" si="45"/>
        <v>0</v>
      </c>
      <c r="AK102" s="8">
        <f t="shared" si="45"/>
        <v>0</v>
      </c>
      <c r="AL102" s="8">
        <f t="shared" si="45"/>
        <v>0</v>
      </c>
      <c r="AM102" s="8">
        <f t="shared" si="45"/>
        <v>0</v>
      </c>
      <c r="AN102" s="8">
        <f t="shared" si="45"/>
        <v>0</v>
      </c>
      <c r="AO102" s="8">
        <f t="shared" si="45"/>
        <v>0</v>
      </c>
      <c r="AP102" s="8">
        <f t="shared" si="45"/>
        <v>0</v>
      </c>
      <c r="AQ102" s="8">
        <f t="shared" si="45"/>
        <v>176.81899999999999</v>
      </c>
      <c r="AR102" s="128">
        <f t="shared" si="34"/>
        <v>0.86253170731707307</v>
      </c>
    </row>
    <row r="103" spans="1:44" ht="30" x14ac:dyDescent="0.25">
      <c r="A103" s="55"/>
      <c r="B103" s="27" t="s">
        <v>121</v>
      </c>
      <c r="C103" s="39"/>
      <c r="D103" s="39" t="s">
        <v>122</v>
      </c>
      <c r="E103" s="8">
        <f>E104</f>
        <v>175</v>
      </c>
      <c r="F103" s="8">
        <f t="shared" ref="F103:AQ103" si="46">F104</f>
        <v>169.62</v>
      </c>
      <c r="G103" s="8">
        <f t="shared" si="46"/>
        <v>0</v>
      </c>
      <c r="H103" s="8">
        <f t="shared" si="46"/>
        <v>0</v>
      </c>
      <c r="I103" s="8">
        <f t="shared" si="46"/>
        <v>0</v>
      </c>
      <c r="J103" s="8">
        <f t="shared" si="46"/>
        <v>0</v>
      </c>
      <c r="K103" s="8">
        <f t="shared" si="46"/>
        <v>0</v>
      </c>
      <c r="L103" s="8">
        <f t="shared" si="46"/>
        <v>0</v>
      </c>
      <c r="M103" s="8">
        <f t="shared" si="46"/>
        <v>0</v>
      </c>
      <c r="N103" s="8">
        <f t="shared" si="46"/>
        <v>0</v>
      </c>
      <c r="O103" s="8">
        <f t="shared" si="46"/>
        <v>0</v>
      </c>
      <c r="P103" s="8">
        <f t="shared" si="46"/>
        <v>0</v>
      </c>
      <c r="Q103" s="8">
        <f t="shared" si="46"/>
        <v>0</v>
      </c>
      <c r="R103" s="8">
        <f t="shared" si="46"/>
        <v>0</v>
      </c>
      <c r="S103" s="8">
        <f t="shared" si="46"/>
        <v>0</v>
      </c>
      <c r="T103" s="8">
        <f t="shared" si="46"/>
        <v>0</v>
      </c>
      <c r="U103" s="8">
        <f t="shared" si="46"/>
        <v>0</v>
      </c>
      <c r="V103" s="8">
        <f t="shared" si="46"/>
        <v>0</v>
      </c>
      <c r="W103" s="8">
        <f t="shared" si="46"/>
        <v>0</v>
      </c>
      <c r="X103" s="8">
        <f t="shared" si="46"/>
        <v>0</v>
      </c>
      <c r="Y103" s="8">
        <f t="shared" si="46"/>
        <v>0</v>
      </c>
      <c r="Z103" s="8">
        <f t="shared" si="46"/>
        <v>0</v>
      </c>
      <c r="AA103" s="8">
        <f t="shared" si="46"/>
        <v>0</v>
      </c>
      <c r="AB103" s="8">
        <f t="shared" si="46"/>
        <v>0</v>
      </c>
      <c r="AC103" s="8">
        <f t="shared" si="46"/>
        <v>0</v>
      </c>
      <c r="AD103" s="8">
        <f t="shared" si="46"/>
        <v>0</v>
      </c>
      <c r="AE103" s="8">
        <f t="shared" si="46"/>
        <v>0</v>
      </c>
      <c r="AF103" s="8">
        <f t="shared" si="46"/>
        <v>0</v>
      </c>
      <c r="AG103" s="8">
        <f t="shared" si="46"/>
        <v>0</v>
      </c>
      <c r="AH103" s="8">
        <f t="shared" si="46"/>
        <v>0</v>
      </c>
      <c r="AI103" s="8">
        <f t="shared" si="46"/>
        <v>0</v>
      </c>
      <c r="AJ103" s="8">
        <f t="shared" si="46"/>
        <v>0</v>
      </c>
      <c r="AK103" s="8">
        <f t="shared" si="46"/>
        <v>0</v>
      </c>
      <c r="AL103" s="8">
        <f t="shared" si="46"/>
        <v>0</v>
      </c>
      <c r="AM103" s="8">
        <f t="shared" si="46"/>
        <v>0</v>
      </c>
      <c r="AN103" s="8">
        <f t="shared" si="46"/>
        <v>0</v>
      </c>
      <c r="AO103" s="8">
        <f t="shared" si="46"/>
        <v>0</v>
      </c>
      <c r="AP103" s="8">
        <f t="shared" si="46"/>
        <v>0</v>
      </c>
      <c r="AQ103" s="8">
        <f t="shared" si="46"/>
        <v>169.619</v>
      </c>
      <c r="AR103" s="128">
        <f t="shared" si="34"/>
        <v>0.96925142857142854</v>
      </c>
    </row>
    <row r="104" spans="1:44" ht="45" x14ac:dyDescent="0.25">
      <c r="A104" s="55"/>
      <c r="B104" s="51"/>
      <c r="C104" s="37" t="s">
        <v>13</v>
      </c>
      <c r="D104" s="48" t="s">
        <v>14</v>
      </c>
      <c r="E104" s="8">
        <v>175</v>
      </c>
      <c r="F104" s="8">
        <v>169.62</v>
      </c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>
        <v>169.619</v>
      </c>
      <c r="AR104" s="128">
        <f t="shared" si="34"/>
        <v>0.96925142857142854</v>
      </c>
    </row>
    <row r="105" spans="1:44" ht="73.5" customHeight="1" x14ac:dyDescent="0.25">
      <c r="A105" s="55"/>
      <c r="B105" s="27" t="s">
        <v>123</v>
      </c>
      <c r="C105" s="39"/>
      <c r="D105" s="39" t="s">
        <v>124</v>
      </c>
      <c r="E105" s="8">
        <f>E106</f>
        <v>30</v>
      </c>
      <c r="F105" s="8">
        <f t="shared" ref="F105:AQ105" si="47">F106</f>
        <v>7.2</v>
      </c>
      <c r="G105" s="8">
        <f t="shared" si="47"/>
        <v>0</v>
      </c>
      <c r="H105" s="8">
        <f t="shared" si="47"/>
        <v>0</v>
      </c>
      <c r="I105" s="8">
        <f t="shared" si="47"/>
        <v>0</v>
      </c>
      <c r="J105" s="8">
        <f t="shared" si="47"/>
        <v>0</v>
      </c>
      <c r="K105" s="8">
        <f t="shared" si="47"/>
        <v>0</v>
      </c>
      <c r="L105" s="8">
        <f t="shared" si="47"/>
        <v>0</v>
      </c>
      <c r="M105" s="8">
        <f t="shared" si="47"/>
        <v>0</v>
      </c>
      <c r="N105" s="8">
        <f t="shared" si="47"/>
        <v>0</v>
      </c>
      <c r="O105" s="8">
        <f t="shared" si="47"/>
        <v>0</v>
      </c>
      <c r="P105" s="8">
        <f t="shared" si="47"/>
        <v>0</v>
      </c>
      <c r="Q105" s="8">
        <f t="shared" si="47"/>
        <v>0</v>
      </c>
      <c r="R105" s="8">
        <f t="shared" si="47"/>
        <v>0</v>
      </c>
      <c r="S105" s="8">
        <f t="shared" si="47"/>
        <v>0</v>
      </c>
      <c r="T105" s="8">
        <f t="shared" si="47"/>
        <v>0</v>
      </c>
      <c r="U105" s="8">
        <f t="shared" si="47"/>
        <v>0</v>
      </c>
      <c r="V105" s="8">
        <f t="shared" si="47"/>
        <v>0</v>
      </c>
      <c r="W105" s="8">
        <f t="shared" si="47"/>
        <v>0</v>
      </c>
      <c r="X105" s="8">
        <f t="shared" si="47"/>
        <v>0</v>
      </c>
      <c r="Y105" s="8">
        <f t="shared" si="47"/>
        <v>0</v>
      </c>
      <c r="Z105" s="8">
        <f t="shared" si="47"/>
        <v>0</v>
      </c>
      <c r="AA105" s="8">
        <f t="shared" si="47"/>
        <v>0</v>
      </c>
      <c r="AB105" s="8">
        <f t="shared" si="47"/>
        <v>0</v>
      </c>
      <c r="AC105" s="8">
        <f t="shared" si="47"/>
        <v>0</v>
      </c>
      <c r="AD105" s="8">
        <f t="shared" si="47"/>
        <v>0</v>
      </c>
      <c r="AE105" s="8">
        <f t="shared" si="47"/>
        <v>0</v>
      </c>
      <c r="AF105" s="8">
        <f t="shared" si="47"/>
        <v>0</v>
      </c>
      <c r="AG105" s="8">
        <f t="shared" si="47"/>
        <v>0</v>
      </c>
      <c r="AH105" s="8">
        <f t="shared" si="47"/>
        <v>0</v>
      </c>
      <c r="AI105" s="8">
        <f t="shared" si="47"/>
        <v>0</v>
      </c>
      <c r="AJ105" s="8">
        <f t="shared" si="47"/>
        <v>0</v>
      </c>
      <c r="AK105" s="8">
        <f t="shared" si="47"/>
        <v>0</v>
      </c>
      <c r="AL105" s="8">
        <f t="shared" si="47"/>
        <v>0</v>
      </c>
      <c r="AM105" s="8">
        <f t="shared" si="47"/>
        <v>0</v>
      </c>
      <c r="AN105" s="8">
        <f t="shared" si="47"/>
        <v>0</v>
      </c>
      <c r="AO105" s="8">
        <f t="shared" si="47"/>
        <v>0</v>
      </c>
      <c r="AP105" s="8">
        <f t="shared" si="47"/>
        <v>0</v>
      </c>
      <c r="AQ105" s="8">
        <f t="shared" si="47"/>
        <v>7.2</v>
      </c>
      <c r="AR105" s="128">
        <f t="shared" si="34"/>
        <v>0.24000000000000002</v>
      </c>
    </row>
    <row r="106" spans="1:44" ht="54" customHeight="1" x14ac:dyDescent="0.25">
      <c r="A106" s="55"/>
      <c r="B106" s="51"/>
      <c r="C106" s="37" t="s">
        <v>13</v>
      </c>
      <c r="D106" s="48" t="s">
        <v>14</v>
      </c>
      <c r="E106" s="8">
        <v>30</v>
      </c>
      <c r="F106" s="8">
        <v>7.2</v>
      </c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>
        <v>7.2</v>
      </c>
      <c r="AR106" s="128">
        <f t="shared" si="34"/>
        <v>0.24000000000000002</v>
      </c>
    </row>
    <row r="107" spans="1:44" ht="40.5" customHeight="1" x14ac:dyDescent="0.25">
      <c r="A107" s="55"/>
      <c r="B107" s="27" t="s">
        <v>276</v>
      </c>
      <c r="C107" s="46"/>
      <c r="D107" s="46" t="s">
        <v>277</v>
      </c>
      <c r="E107" s="8">
        <f>E108</f>
        <v>304.33000000000004</v>
      </c>
      <c r="F107" s="8">
        <f t="shared" ref="F107:AQ107" si="48">F108</f>
        <v>282.58000000000004</v>
      </c>
      <c r="G107" s="8">
        <f t="shared" si="48"/>
        <v>0</v>
      </c>
      <c r="H107" s="8">
        <f t="shared" si="48"/>
        <v>0</v>
      </c>
      <c r="I107" s="8">
        <f t="shared" si="48"/>
        <v>0</v>
      </c>
      <c r="J107" s="8">
        <f t="shared" si="48"/>
        <v>0</v>
      </c>
      <c r="K107" s="8">
        <f t="shared" si="48"/>
        <v>0</v>
      </c>
      <c r="L107" s="8">
        <f t="shared" si="48"/>
        <v>0</v>
      </c>
      <c r="M107" s="8">
        <f t="shared" si="48"/>
        <v>0</v>
      </c>
      <c r="N107" s="8">
        <f t="shared" si="48"/>
        <v>0</v>
      </c>
      <c r="O107" s="8">
        <f t="shared" si="48"/>
        <v>0</v>
      </c>
      <c r="P107" s="8">
        <f t="shared" si="48"/>
        <v>0</v>
      </c>
      <c r="Q107" s="8">
        <f t="shared" si="48"/>
        <v>0</v>
      </c>
      <c r="R107" s="8">
        <f t="shared" si="48"/>
        <v>0</v>
      </c>
      <c r="S107" s="8">
        <f t="shared" si="48"/>
        <v>0</v>
      </c>
      <c r="T107" s="8">
        <f t="shared" si="48"/>
        <v>0</v>
      </c>
      <c r="U107" s="8">
        <f t="shared" si="48"/>
        <v>0</v>
      </c>
      <c r="V107" s="8">
        <f t="shared" si="48"/>
        <v>0</v>
      </c>
      <c r="W107" s="8">
        <f t="shared" si="48"/>
        <v>0</v>
      </c>
      <c r="X107" s="8">
        <f t="shared" si="48"/>
        <v>0</v>
      </c>
      <c r="Y107" s="8">
        <f t="shared" si="48"/>
        <v>0</v>
      </c>
      <c r="Z107" s="8">
        <f t="shared" si="48"/>
        <v>0</v>
      </c>
      <c r="AA107" s="8">
        <f t="shared" si="48"/>
        <v>0</v>
      </c>
      <c r="AB107" s="8">
        <f t="shared" si="48"/>
        <v>0</v>
      </c>
      <c r="AC107" s="8">
        <f t="shared" si="48"/>
        <v>0</v>
      </c>
      <c r="AD107" s="8">
        <f t="shared" si="48"/>
        <v>0</v>
      </c>
      <c r="AE107" s="8">
        <f t="shared" si="48"/>
        <v>0</v>
      </c>
      <c r="AF107" s="8">
        <f t="shared" si="48"/>
        <v>0</v>
      </c>
      <c r="AG107" s="8">
        <f t="shared" si="48"/>
        <v>0</v>
      </c>
      <c r="AH107" s="8">
        <f t="shared" si="48"/>
        <v>0</v>
      </c>
      <c r="AI107" s="8">
        <f t="shared" si="48"/>
        <v>0</v>
      </c>
      <c r="AJ107" s="8">
        <f t="shared" si="48"/>
        <v>0</v>
      </c>
      <c r="AK107" s="8">
        <f t="shared" si="48"/>
        <v>0</v>
      </c>
      <c r="AL107" s="8">
        <f t="shared" si="48"/>
        <v>0</v>
      </c>
      <c r="AM107" s="8">
        <f t="shared" si="48"/>
        <v>0</v>
      </c>
      <c r="AN107" s="8">
        <f t="shared" si="48"/>
        <v>0</v>
      </c>
      <c r="AO107" s="8">
        <f t="shared" si="48"/>
        <v>0</v>
      </c>
      <c r="AP107" s="8">
        <f t="shared" si="48"/>
        <v>0</v>
      </c>
      <c r="AQ107" s="8">
        <f t="shared" si="48"/>
        <v>297.79499999999996</v>
      </c>
      <c r="AR107" s="128">
        <f t="shared" si="34"/>
        <v>0.97852659941510833</v>
      </c>
    </row>
    <row r="108" spans="1:44" ht="52.5" customHeight="1" x14ac:dyDescent="0.25">
      <c r="A108" s="55"/>
      <c r="B108" s="51" t="s">
        <v>278</v>
      </c>
      <c r="C108" s="28"/>
      <c r="D108" s="28" t="s">
        <v>279</v>
      </c>
      <c r="E108" s="8">
        <f>E109+E120+E123</f>
        <v>304.33000000000004</v>
      </c>
      <c r="F108" s="8">
        <f t="shared" ref="F108:AQ108" si="49">F109+F120+F123</f>
        <v>282.58000000000004</v>
      </c>
      <c r="G108" s="8">
        <f t="shared" si="49"/>
        <v>0</v>
      </c>
      <c r="H108" s="8">
        <f t="shared" si="49"/>
        <v>0</v>
      </c>
      <c r="I108" s="8">
        <f t="shared" si="49"/>
        <v>0</v>
      </c>
      <c r="J108" s="8">
        <f t="shared" si="49"/>
        <v>0</v>
      </c>
      <c r="K108" s="8">
        <f t="shared" si="49"/>
        <v>0</v>
      </c>
      <c r="L108" s="8">
        <f t="shared" si="49"/>
        <v>0</v>
      </c>
      <c r="M108" s="8">
        <f t="shared" si="49"/>
        <v>0</v>
      </c>
      <c r="N108" s="8">
        <f t="shared" si="49"/>
        <v>0</v>
      </c>
      <c r="O108" s="8">
        <f t="shared" si="49"/>
        <v>0</v>
      </c>
      <c r="P108" s="8">
        <f t="shared" si="49"/>
        <v>0</v>
      </c>
      <c r="Q108" s="8">
        <f t="shared" si="49"/>
        <v>0</v>
      </c>
      <c r="R108" s="8">
        <f t="shared" si="49"/>
        <v>0</v>
      </c>
      <c r="S108" s="8">
        <f t="shared" si="49"/>
        <v>0</v>
      </c>
      <c r="T108" s="8">
        <f t="shared" si="49"/>
        <v>0</v>
      </c>
      <c r="U108" s="8">
        <f t="shared" si="49"/>
        <v>0</v>
      </c>
      <c r="V108" s="8">
        <f t="shared" si="49"/>
        <v>0</v>
      </c>
      <c r="W108" s="8">
        <f t="shared" si="49"/>
        <v>0</v>
      </c>
      <c r="X108" s="8">
        <f t="shared" si="49"/>
        <v>0</v>
      </c>
      <c r="Y108" s="8">
        <f t="shared" si="49"/>
        <v>0</v>
      </c>
      <c r="Z108" s="8">
        <f t="shared" si="49"/>
        <v>0</v>
      </c>
      <c r="AA108" s="8">
        <f t="shared" si="49"/>
        <v>0</v>
      </c>
      <c r="AB108" s="8">
        <f t="shared" si="49"/>
        <v>0</v>
      </c>
      <c r="AC108" s="8">
        <f t="shared" si="49"/>
        <v>0</v>
      </c>
      <c r="AD108" s="8">
        <f t="shared" si="49"/>
        <v>0</v>
      </c>
      <c r="AE108" s="8">
        <f t="shared" si="49"/>
        <v>0</v>
      </c>
      <c r="AF108" s="8">
        <f t="shared" si="49"/>
        <v>0</v>
      </c>
      <c r="AG108" s="8">
        <f t="shared" si="49"/>
        <v>0</v>
      </c>
      <c r="AH108" s="8">
        <f t="shared" si="49"/>
        <v>0</v>
      </c>
      <c r="AI108" s="8">
        <f t="shared" si="49"/>
        <v>0</v>
      </c>
      <c r="AJ108" s="8">
        <f t="shared" si="49"/>
        <v>0</v>
      </c>
      <c r="AK108" s="8">
        <f t="shared" si="49"/>
        <v>0</v>
      </c>
      <c r="AL108" s="8">
        <f t="shared" si="49"/>
        <v>0</v>
      </c>
      <c r="AM108" s="8">
        <f t="shared" si="49"/>
        <v>0</v>
      </c>
      <c r="AN108" s="8">
        <f t="shared" si="49"/>
        <v>0</v>
      </c>
      <c r="AO108" s="8">
        <f t="shared" si="49"/>
        <v>0</v>
      </c>
      <c r="AP108" s="8">
        <f t="shared" si="49"/>
        <v>0</v>
      </c>
      <c r="AQ108" s="8">
        <f t="shared" si="49"/>
        <v>297.79499999999996</v>
      </c>
      <c r="AR108" s="128">
        <f t="shared" si="34"/>
        <v>0.97852659941510833</v>
      </c>
    </row>
    <row r="109" spans="1:44" ht="35.25" customHeight="1" x14ac:dyDescent="0.25">
      <c r="A109" s="55"/>
      <c r="B109" s="51" t="s">
        <v>280</v>
      </c>
      <c r="C109" s="43"/>
      <c r="D109" s="43" t="s">
        <v>281</v>
      </c>
      <c r="E109" s="8">
        <f>E110+E112+E114+E116+E118</f>
        <v>160.33000000000001</v>
      </c>
      <c r="F109" s="8">
        <f t="shared" ref="F109:AQ109" si="50">F110+F112+F114+F116+F118</f>
        <v>145.08000000000001</v>
      </c>
      <c r="G109" s="8">
        <f t="shared" si="50"/>
        <v>0</v>
      </c>
      <c r="H109" s="8">
        <f t="shared" si="50"/>
        <v>0</v>
      </c>
      <c r="I109" s="8">
        <f t="shared" si="50"/>
        <v>0</v>
      </c>
      <c r="J109" s="8">
        <f t="shared" si="50"/>
        <v>0</v>
      </c>
      <c r="K109" s="8">
        <f t="shared" si="50"/>
        <v>0</v>
      </c>
      <c r="L109" s="8">
        <f t="shared" si="50"/>
        <v>0</v>
      </c>
      <c r="M109" s="8">
        <f t="shared" si="50"/>
        <v>0</v>
      </c>
      <c r="N109" s="8">
        <f t="shared" si="50"/>
        <v>0</v>
      </c>
      <c r="O109" s="8">
        <f t="shared" si="50"/>
        <v>0</v>
      </c>
      <c r="P109" s="8">
        <f t="shared" si="50"/>
        <v>0</v>
      </c>
      <c r="Q109" s="8">
        <f t="shared" si="50"/>
        <v>0</v>
      </c>
      <c r="R109" s="8">
        <f t="shared" si="50"/>
        <v>0</v>
      </c>
      <c r="S109" s="8">
        <f t="shared" si="50"/>
        <v>0</v>
      </c>
      <c r="T109" s="8">
        <f t="shared" si="50"/>
        <v>0</v>
      </c>
      <c r="U109" s="8">
        <f t="shared" si="50"/>
        <v>0</v>
      </c>
      <c r="V109" s="8">
        <f t="shared" si="50"/>
        <v>0</v>
      </c>
      <c r="W109" s="8">
        <f t="shared" si="50"/>
        <v>0</v>
      </c>
      <c r="X109" s="8">
        <f t="shared" si="50"/>
        <v>0</v>
      </c>
      <c r="Y109" s="8">
        <f t="shared" si="50"/>
        <v>0</v>
      </c>
      <c r="Z109" s="8">
        <f t="shared" si="50"/>
        <v>0</v>
      </c>
      <c r="AA109" s="8">
        <f t="shared" si="50"/>
        <v>0</v>
      </c>
      <c r="AB109" s="8">
        <f t="shared" si="50"/>
        <v>0</v>
      </c>
      <c r="AC109" s="8">
        <f t="shared" si="50"/>
        <v>0</v>
      </c>
      <c r="AD109" s="8">
        <f t="shared" si="50"/>
        <v>0</v>
      </c>
      <c r="AE109" s="8">
        <f t="shared" si="50"/>
        <v>0</v>
      </c>
      <c r="AF109" s="8">
        <f t="shared" si="50"/>
        <v>0</v>
      </c>
      <c r="AG109" s="8">
        <f t="shared" si="50"/>
        <v>0</v>
      </c>
      <c r="AH109" s="8">
        <f t="shared" si="50"/>
        <v>0</v>
      </c>
      <c r="AI109" s="8">
        <f t="shared" si="50"/>
        <v>0</v>
      </c>
      <c r="AJ109" s="8">
        <f t="shared" si="50"/>
        <v>0</v>
      </c>
      <c r="AK109" s="8">
        <f t="shared" si="50"/>
        <v>0</v>
      </c>
      <c r="AL109" s="8">
        <f t="shared" si="50"/>
        <v>0</v>
      </c>
      <c r="AM109" s="8">
        <f t="shared" si="50"/>
        <v>0</v>
      </c>
      <c r="AN109" s="8">
        <f t="shared" si="50"/>
        <v>0</v>
      </c>
      <c r="AO109" s="8">
        <f t="shared" si="50"/>
        <v>0</v>
      </c>
      <c r="AP109" s="8">
        <f t="shared" si="50"/>
        <v>0</v>
      </c>
      <c r="AQ109" s="8">
        <f t="shared" si="50"/>
        <v>155.79499999999999</v>
      </c>
      <c r="AR109" s="128">
        <f t="shared" si="34"/>
        <v>0.97171458866088678</v>
      </c>
    </row>
    <row r="110" spans="1:44" ht="33.75" customHeight="1" x14ac:dyDescent="0.25">
      <c r="A110" s="55"/>
      <c r="B110" s="51" t="s">
        <v>282</v>
      </c>
      <c r="C110" s="43"/>
      <c r="D110" s="43" t="s">
        <v>283</v>
      </c>
      <c r="E110" s="8">
        <f>E111</f>
        <v>67.2</v>
      </c>
      <c r="F110" s="8">
        <f t="shared" ref="F110:AQ110" si="51">F111</f>
        <v>59</v>
      </c>
      <c r="G110" s="8">
        <f t="shared" si="51"/>
        <v>0</v>
      </c>
      <c r="H110" s="8">
        <f t="shared" si="51"/>
        <v>0</v>
      </c>
      <c r="I110" s="8">
        <f t="shared" si="51"/>
        <v>0</v>
      </c>
      <c r="J110" s="8">
        <f t="shared" si="51"/>
        <v>0</v>
      </c>
      <c r="K110" s="8">
        <f t="shared" si="51"/>
        <v>0</v>
      </c>
      <c r="L110" s="8">
        <f t="shared" si="51"/>
        <v>0</v>
      </c>
      <c r="M110" s="8">
        <f t="shared" si="51"/>
        <v>0</v>
      </c>
      <c r="N110" s="8">
        <f t="shared" si="51"/>
        <v>0</v>
      </c>
      <c r="O110" s="8">
        <f t="shared" si="51"/>
        <v>0</v>
      </c>
      <c r="P110" s="8">
        <f t="shared" si="51"/>
        <v>0</v>
      </c>
      <c r="Q110" s="8">
        <f t="shared" si="51"/>
        <v>0</v>
      </c>
      <c r="R110" s="8">
        <f t="shared" si="51"/>
        <v>0</v>
      </c>
      <c r="S110" s="8">
        <f t="shared" si="51"/>
        <v>0</v>
      </c>
      <c r="T110" s="8">
        <f t="shared" si="51"/>
        <v>0</v>
      </c>
      <c r="U110" s="8">
        <f t="shared" si="51"/>
        <v>0</v>
      </c>
      <c r="V110" s="8">
        <f t="shared" si="51"/>
        <v>0</v>
      </c>
      <c r="W110" s="8">
        <f t="shared" si="51"/>
        <v>0</v>
      </c>
      <c r="X110" s="8">
        <f t="shared" si="51"/>
        <v>0</v>
      </c>
      <c r="Y110" s="8">
        <f t="shared" si="51"/>
        <v>0</v>
      </c>
      <c r="Z110" s="8">
        <f t="shared" si="51"/>
        <v>0</v>
      </c>
      <c r="AA110" s="8">
        <f t="shared" si="51"/>
        <v>0</v>
      </c>
      <c r="AB110" s="8">
        <f t="shared" si="51"/>
        <v>0</v>
      </c>
      <c r="AC110" s="8">
        <f t="shared" si="51"/>
        <v>0</v>
      </c>
      <c r="AD110" s="8">
        <f t="shared" si="51"/>
        <v>0</v>
      </c>
      <c r="AE110" s="8">
        <f t="shared" si="51"/>
        <v>0</v>
      </c>
      <c r="AF110" s="8">
        <f t="shared" si="51"/>
        <v>0</v>
      </c>
      <c r="AG110" s="8">
        <f t="shared" si="51"/>
        <v>0</v>
      </c>
      <c r="AH110" s="8">
        <f t="shared" si="51"/>
        <v>0</v>
      </c>
      <c r="AI110" s="8">
        <f t="shared" si="51"/>
        <v>0</v>
      </c>
      <c r="AJ110" s="8">
        <f t="shared" si="51"/>
        <v>0</v>
      </c>
      <c r="AK110" s="8">
        <f t="shared" si="51"/>
        <v>0</v>
      </c>
      <c r="AL110" s="8">
        <f t="shared" si="51"/>
        <v>0</v>
      </c>
      <c r="AM110" s="8">
        <f t="shared" si="51"/>
        <v>0</v>
      </c>
      <c r="AN110" s="8">
        <f t="shared" si="51"/>
        <v>0</v>
      </c>
      <c r="AO110" s="8">
        <f t="shared" si="51"/>
        <v>0</v>
      </c>
      <c r="AP110" s="8">
        <f t="shared" si="51"/>
        <v>0</v>
      </c>
      <c r="AQ110" s="8">
        <f t="shared" si="51"/>
        <v>62.8</v>
      </c>
      <c r="AR110" s="128">
        <f t="shared" si="34"/>
        <v>0.93452380952380942</v>
      </c>
    </row>
    <row r="111" spans="1:44" ht="53.25" customHeight="1" x14ac:dyDescent="0.25">
      <c r="A111" s="55"/>
      <c r="B111" s="55"/>
      <c r="C111" s="37" t="s">
        <v>13</v>
      </c>
      <c r="D111" s="48" t="s">
        <v>14</v>
      </c>
      <c r="E111" s="8">
        <v>67.2</v>
      </c>
      <c r="F111" s="8">
        <v>59</v>
      </c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>
        <v>62.8</v>
      </c>
      <c r="AR111" s="128">
        <f t="shared" si="34"/>
        <v>0.93452380952380942</v>
      </c>
    </row>
    <row r="112" spans="1:44" ht="39" customHeight="1" x14ac:dyDescent="0.25">
      <c r="A112" s="55"/>
      <c r="B112" s="51" t="s">
        <v>284</v>
      </c>
      <c r="C112" s="43"/>
      <c r="D112" s="43" t="s">
        <v>285</v>
      </c>
      <c r="E112" s="8">
        <f>E113</f>
        <v>25</v>
      </c>
      <c r="F112" s="8">
        <f t="shared" ref="F112:AQ112" si="52">F113</f>
        <v>24.95</v>
      </c>
      <c r="G112" s="8">
        <f t="shared" si="52"/>
        <v>0</v>
      </c>
      <c r="H112" s="8">
        <f t="shared" si="52"/>
        <v>0</v>
      </c>
      <c r="I112" s="8">
        <f t="shared" si="52"/>
        <v>0</v>
      </c>
      <c r="J112" s="8">
        <f t="shared" si="52"/>
        <v>0</v>
      </c>
      <c r="K112" s="8">
        <f t="shared" si="52"/>
        <v>0</v>
      </c>
      <c r="L112" s="8">
        <f t="shared" si="52"/>
        <v>0</v>
      </c>
      <c r="M112" s="8">
        <f t="shared" si="52"/>
        <v>0</v>
      </c>
      <c r="N112" s="8">
        <f t="shared" si="52"/>
        <v>0</v>
      </c>
      <c r="O112" s="8">
        <f t="shared" si="52"/>
        <v>0</v>
      </c>
      <c r="P112" s="8">
        <f t="shared" si="52"/>
        <v>0</v>
      </c>
      <c r="Q112" s="8">
        <f t="shared" si="52"/>
        <v>0</v>
      </c>
      <c r="R112" s="8">
        <f t="shared" si="52"/>
        <v>0</v>
      </c>
      <c r="S112" s="8">
        <f t="shared" si="52"/>
        <v>0</v>
      </c>
      <c r="T112" s="8">
        <f t="shared" si="52"/>
        <v>0</v>
      </c>
      <c r="U112" s="8">
        <f t="shared" si="52"/>
        <v>0</v>
      </c>
      <c r="V112" s="8">
        <f t="shared" si="52"/>
        <v>0</v>
      </c>
      <c r="W112" s="8">
        <f t="shared" si="52"/>
        <v>0</v>
      </c>
      <c r="X112" s="8">
        <f t="shared" si="52"/>
        <v>0</v>
      </c>
      <c r="Y112" s="8">
        <f t="shared" si="52"/>
        <v>0</v>
      </c>
      <c r="Z112" s="8">
        <f t="shared" si="52"/>
        <v>0</v>
      </c>
      <c r="AA112" s="8">
        <f t="shared" si="52"/>
        <v>0</v>
      </c>
      <c r="AB112" s="8">
        <f t="shared" si="52"/>
        <v>0</v>
      </c>
      <c r="AC112" s="8">
        <f t="shared" si="52"/>
        <v>0</v>
      </c>
      <c r="AD112" s="8">
        <f t="shared" si="52"/>
        <v>0</v>
      </c>
      <c r="AE112" s="8">
        <f t="shared" si="52"/>
        <v>0</v>
      </c>
      <c r="AF112" s="8">
        <f t="shared" si="52"/>
        <v>0</v>
      </c>
      <c r="AG112" s="8">
        <f t="shared" si="52"/>
        <v>0</v>
      </c>
      <c r="AH112" s="8">
        <f t="shared" si="52"/>
        <v>0</v>
      </c>
      <c r="AI112" s="8">
        <f t="shared" si="52"/>
        <v>0</v>
      </c>
      <c r="AJ112" s="8">
        <f t="shared" si="52"/>
        <v>0</v>
      </c>
      <c r="AK112" s="8">
        <f t="shared" si="52"/>
        <v>0</v>
      </c>
      <c r="AL112" s="8">
        <f t="shared" si="52"/>
        <v>0</v>
      </c>
      <c r="AM112" s="8">
        <f t="shared" si="52"/>
        <v>0</v>
      </c>
      <c r="AN112" s="8">
        <f t="shared" si="52"/>
        <v>0</v>
      </c>
      <c r="AO112" s="8">
        <f t="shared" si="52"/>
        <v>0</v>
      </c>
      <c r="AP112" s="8">
        <f t="shared" si="52"/>
        <v>0</v>
      </c>
      <c r="AQ112" s="8">
        <f t="shared" si="52"/>
        <v>24.873999999999999</v>
      </c>
      <c r="AR112" s="128">
        <f t="shared" si="34"/>
        <v>0.99495999999999996</v>
      </c>
    </row>
    <row r="113" spans="1:44" ht="54.75" customHeight="1" x14ac:dyDescent="0.25">
      <c r="A113" s="55"/>
      <c r="B113" s="55"/>
      <c r="C113" s="37" t="s">
        <v>13</v>
      </c>
      <c r="D113" s="48" t="s">
        <v>14</v>
      </c>
      <c r="E113" s="8">
        <v>25</v>
      </c>
      <c r="F113" s="8">
        <v>24.95</v>
      </c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>
        <v>24.873999999999999</v>
      </c>
      <c r="AR113" s="128">
        <f t="shared" si="34"/>
        <v>0.99495999999999996</v>
      </c>
    </row>
    <row r="114" spans="1:44" ht="72.75" customHeight="1" x14ac:dyDescent="0.25">
      <c r="A114" s="55"/>
      <c r="B114" s="51" t="s">
        <v>286</v>
      </c>
      <c r="C114" s="43"/>
      <c r="D114" s="43" t="s">
        <v>287</v>
      </c>
      <c r="E114" s="8">
        <f>E115</f>
        <v>10</v>
      </c>
      <c r="F114" s="8">
        <f t="shared" ref="F114:AQ114" si="53">F115</f>
        <v>8</v>
      </c>
      <c r="G114" s="8">
        <f t="shared" si="53"/>
        <v>0</v>
      </c>
      <c r="H114" s="8">
        <f t="shared" si="53"/>
        <v>0</v>
      </c>
      <c r="I114" s="8">
        <f t="shared" si="53"/>
        <v>0</v>
      </c>
      <c r="J114" s="8">
        <f t="shared" si="53"/>
        <v>0</v>
      </c>
      <c r="K114" s="8">
        <f t="shared" si="53"/>
        <v>0</v>
      </c>
      <c r="L114" s="8">
        <f t="shared" si="53"/>
        <v>0</v>
      </c>
      <c r="M114" s="8">
        <f t="shared" si="53"/>
        <v>0</v>
      </c>
      <c r="N114" s="8">
        <f t="shared" si="53"/>
        <v>0</v>
      </c>
      <c r="O114" s="8">
        <f t="shared" si="53"/>
        <v>0</v>
      </c>
      <c r="P114" s="8">
        <f t="shared" si="53"/>
        <v>0</v>
      </c>
      <c r="Q114" s="8">
        <f t="shared" si="53"/>
        <v>0</v>
      </c>
      <c r="R114" s="8">
        <f t="shared" si="53"/>
        <v>0</v>
      </c>
      <c r="S114" s="8">
        <f t="shared" si="53"/>
        <v>0</v>
      </c>
      <c r="T114" s="8">
        <f t="shared" si="53"/>
        <v>0</v>
      </c>
      <c r="U114" s="8">
        <f t="shared" si="53"/>
        <v>0</v>
      </c>
      <c r="V114" s="8">
        <f t="shared" si="53"/>
        <v>0</v>
      </c>
      <c r="W114" s="8">
        <f t="shared" si="53"/>
        <v>0</v>
      </c>
      <c r="X114" s="8">
        <f t="shared" si="53"/>
        <v>0</v>
      </c>
      <c r="Y114" s="8">
        <f t="shared" si="53"/>
        <v>0</v>
      </c>
      <c r="Z114" s="8">
        <f t="shared" si="53"/>
        <v>0</v>
      </c>
      <c r="AA114" s="8">
        <f t="shared" si="53"/>
        <v>0</v>
      </c>
      <c r="AB114" s="8">
        <f t="shared" si="53"/>
        <v>0</v>
      </c>
      <c r="AC114" s="8">
        <f t="shared" si="53"/>
        <v>0</v>
      </c>
      <c r="AD114" s="8">
        <f t="shared" si="53"/>
        <v>0</v>
      </c>
      <c r="AE114" s="8">
        <f t="shared" si="53"/>
        <v>0</v>
      </c>
      <c r="AF114" s="8">
        <f t="shared" si="53"/>
        <v>0</v>
      </c>
      <c r="AG114" s="8">
        <f t="shared" si="53"/>
        <v>0</v>
      </c>
      <c r="AH114" s="8">
        <f t="shared" si="53"/>
        <v>0</v>
      </c>
      <c r="AI114" s="8">
        <f t="shared" si="53"/>
        <v>0</v>
      </c>
      <c r="AJ114" s="8">
        <f t="shared" si="53"/>
        <v>0</v>
      </c>
      <c r="AK114" s="8">
        <f t="shared" si="53"/>
        <v>0</v>
      </c>
      <c r="AL114" s="8">
        <f t="shared" si="53"/>
        <v>0</v>
      </c>
      <c r="AM114" s="8">
        <f t="shared" si="53"/>
        <v>0</v>
      </c>
      <c r="AN114" s="8">
        <f t="shared" si="53"/>
        <v>0</v>
      </c>
      <c r="AO114" s="8">
        <f t="shared" si="53"/>
        <v>0</v>
      </c>
      <c r="AP114" s="8">
        <f t="shared" si="53"/>
        <v>0</v>
      </c>
      <c r="AQ114" s="8">
        <f t="shared" si="53"/>
        <v>10</v>
      </c>
      <c r="AR114" s="128">
        <f t="shared" si="34"/>
        <v>1</v>
      </c>
    </row>
    <row r="115" spans="1:44" ht="53.25" customHeight="1" x14ac:dyDescent="0.25">
      <c r="A115" s="55"/>
      <c r="B115" s="51"/>
      <c r="C115" s="37" t="s">
        <v>13</v>
      </c>
      <c r="D115" s="48" t="s">
        <v>14</v>
      </c>
      <c r="E115" s="8">
        <v>10</v>
      </c>
      <c r="F115" s="8">
        <v>8</v>
      </c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>
        <v>10</v>
      </c>
      <c r="AR115" s="128">
        <f t="shared" si="34"/>
        <v>1</v>
      </c>
    </row>
    <row r="116" spans="1:44" ht="68.25" customHeight="1" x14ac:dyDescent="0.25">
      <c r="A116" s="55"/>
      <c r="B116" s="51" t="s">
        <v>288</v>
      </c>
      <c r="C116" s="43"/>
      <c r="D116" s="43" t="s">
        <v>289</v>
      </c>
      <c r="E116" s="8">
        <f>E117</f>
        <v>20</v>
      </c>
      <c r="F116" s="8">
        <f t="shared" ref="F116:AQ116" si="54">F117</f>
        <v>15</v>
      </c>
      <c r="G116" s="8">
        <f t="shared" si="54"/>
        <v>0</v>
      </c>
      <c r="H116" s="8">
        <f t="shared" si="54"/>
        <v>0</v>
      </c>
      <c r="I116" s="8">
        <f t="shared" si="54"/>
        <v>0</v>
      </c>
      <c r="J116" s="8">
        <f t="shared" si="54"/>
        <v>0</v>
      </c>
      <c r="K116" s="8">
        <f t="shared" si="54"/>
        <v>0</v>
      </c>
      <c r="L116" s="8">
        <f t="shared" si="54"/>
        <v>0</v>
      </c>
      <c r="M116" s="8">
        <f t="shared" si="54"/>
        <v>0</v>
      </c>
      <c r="N116" s="8">
        <f t="shared" si="54"/>
        <v>0</v>
      </c>
      <c r="O116" s="8">
        <f t="shared" si="54"/>
        <v>0</v>
      </c>
      <c r="P116" s="8">
        <f t="shared" si="54"/>
        <v>0</v>
      </c>
      <c r="Q116" s="8">
        <f t="shared" si="54"/>
        <v>0</v>
      </c>
      <c r="R116" s="8">
        <f t="shared" si="54"/>
        <v>0</v>
      </c>
      <c r="S116" s="8">
        <f t="shared" si="54"/>
        <v>0</v>
      </c>
      <c r="T116" s="8">
        <f t="shared" si="54"/>
        <v>0</v>
      </c>
      <c r="U116" s="8">
        <f t="shared" si="54"/>
        <v>0</v>
      </c>
      <c r="V116" s="8">
        <f t="shared" si="54"/>
        <v>0</v>
      </c>
      <c r="W116" s="8">
        <f t="shared" si="54"/>
        <v>0</v>
      </c>
      <c r="X116" s="8">
        <f t="shared" si="54"/>
        <v>0</v>
      </c>
      <c r="Y116" s="8">
        <f t="shared" si="54"/>
        <v>0</v>
      </c>
      <c r="Z116" s="8">
        <f t="shared" si="54"/>
        <v>0</v>
      </c>
      <c r="AA116" s="8">
        <f t="shared" si="54"/>
        <v>0</v>
      </c>
      <c r="AB116" s="8">
        <f t="shared" si="54"/>
        <v>0</v>
      </c>
      <c r="AC116" s="8">
        <f t="shared" si="54"/>
        <v>0</v>
      </c>
      <c r="AD116" s="8">
        <f t="shared" si="54"/>
        <v>0</v>
      </c>
      <c r="AE116" s="8">
        <f t="shared" si="54"/>
        <v>0</v>
      </c>
      <c r="AF116" s="8">
        <f t="shared" si="54"/>
        <v>0</v>
      </c>
      <c r="AG116" s="8">
        <f t="shared" si="54"/>
        <v>0</v>
      </c>
      <c r="AH116" s="8">
        <f t="shared" si="54"/>
        <v>0</v>
      </c>
      <c r="AI116" s="8">
        <f t="shared" si="54"/>
        <v>0</v>
      </c>
      <c r="AJ116" s="8">
        <f t="shared" si="54"/>
        <v>0</v>
      </c>
      <c r="AK116" s="8">
        <f t="shared" si="54"/>
        <v>0</v>
      </c>
      <c r="AL116" s="8">
        <f t="shared" si="54"/>
        <v>0</v>
      </c>
      <c r="AM116" s="8">
        <f t="shared" si="54"/>
        <v>0</v>
      </c>
      <c r="AN116" s="8">
        <f t="shared" si="54"/>
        <v>0</v>
      </c>
      <c r="AO116" s="8">
        <f t="shared" si="54"/>
        <v>0</v>
      </c>
      <c r="AP116" s="8">
        <f t="shared" si="54"/>
        <v>0</v>
      </c>
      <c r="AQ116" s="8">
        <f t="shared" si="54"/>
        <v>19.991</v>
      </c>
      <c r="AR116" s="128">
        <f t="shared" si="34"/>
        <v>0.99954999999999994</v>
      </c>
    </row>
    <row r="117" spans="1:44" ht="51" customHeight="1" x14ac:dyDescent="0.25">
      <c r="A117" s="55"/>
      <c r="B117" s="51"/>
      <c r="C117" s="37" t="s">
        <v>13</v>
      </c>
      <c r="D117" s="48" t="s">
        <v>14</v>
      </c>
      <c r="E117" s="8">
        <v>20</v>
      </c>
      <c r="F117" s="8">
        <v>15</v>
      </c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>
        <v>19.991</v>
      </c>
      <c r="AR117" s="128">
        <f t="shared" si="34"/>
        <v>0.99954999999999994</v>
      </c>
    </row>
    <row r="118" spans="1:44" ht="30" x14ac:dyDescent="0.25">
      <c r="A118" s="55"/>
      <c r="B118" s="51" t="s">
        <v>290</v>
      </c>
      <c r="C118" s="43"/>
      <c r="D118" s="43" t="s">
        <v>291</v>
      </c>
      <c r="E118" s="8">
        <f>E119</f>
        <v>38.130000000000003</v>
      </c>
      <c r="F118" s="8">
        <f t="shared" ref="F118:AQ118" si="55">F119</f>
        <v>38.130000000000003</v>
      </c>
      <c r="G118" s="8">
        <f t="shared" si="55"/>
        <v>0</v>
      </c>
      <c r="H118" s="8">
        <f t="shared" si="55"/>
        <v>0</v>
      </c>
      <c r="I118" s="8">
        <f t="shared" si="55"/>
        <v>0</v>
      </c>
      <c r="J118" s="8">
        <f t="shared" si="55"/>
        <v>0</v>
      </c>
      <c r="K118" s="8">
        <f t="shared" si="55"/>
        <v>0</v>
      </c>
      <c r="L118" s="8">
        <f t="shared" si="55"/>
        <v>0</v>
      </c>
      <c r="M118" s="8">
        <f t="shared" si="55"/>
        <v>0</v>
      </c>
      <c r="N118" s="8">
        <f t="shared" si="55"/>
        <v>0</v>
      </c>
      <c r="O118" s="8">
        <f t="shared" si="55"/>
        <v>0</v>
      </c>
      <c r="P118" s="8">
        <f t="shared" si="55"/>
        <v>0</v>
      </c>
      <c r="Q118" s="8">
        <f t="shared" si="55"/>
        <v>0</v>
      </c>
      <c r="R118" s="8">
        <f t="shared" si="55"/>
        <v>0</v>
      </c>
      <c r="S118" s="8">
        <f t="shared" si="55"/>
        <v>0</v>
      </c>
      <c r="T118" s="8">
        <f t="shared" si="55"/>
        <v>0</v>
      </c>
      <c r="U118" s="8">
        <f t="shared" si="55"/>
        <v>0</v>
      </c>
      <c r="V118" s="8">
        <f t="shared" si="55"/>
        <v>0</v>
      </c>
      <c r="W118" s="8">
        <f t="shared" si="55"/>
        <v>0</v>
      </c>
      <c r="X118" s="8">
        <f t="shared" si="55"/>
        <v>0</v>
      </c>
      <c r="Y118" s="8">
        <f t="shared" si="55"/>
        <v>0</v>
      </c>
      <c r="Z118" s="8">
        <f t="shared" si="55"/>
        <v>0</v>
      </c>
      <c r="AA118" s="8">
        <f t="shared" si="55"/>
        <v>0</v>
      </c>
      <c r="AB118" s="8">
        <f t="shared" si="55"/>
        <v>0</v>
      </c>
      <c r="AC118" s="8">
        <f t="shared" si="55"/>
        <v>0</v>
      </c>
      <c r="AD118" s="8">
        <f t="shared" si="55"/>
        <v>0</v>
      </c>
      <c r="AE118" s="8">
        <f t="shared" si="55"/>
        <v>0</v>
      </c>
      <c r="AF118" s="8">
        <f t="shared" si="55"/>
        <v>0</v>
      </c>
      <c r="AG118" s="8">
        <f t="shared" si="55"/>
        <v>0</v>
      </c>
      <c r="AH118" s="8">
        <f t="shared" si="55"/>
        <v>0</v>
      </c>
      <c r="AI118" s="8">
        <f t="shared" si="55"/>
        <v>0</v>
      </c>
      <c r="AJ118" s="8">
        <f t="shared" si="55"/>
        <v>0</v>
      </c>
      <c r="AK118" s="8">
        <f t="shared" si="55"/>
        <v>0</v>
      </c>
      <c r="AL118" s="8">
        <f t="shared" si="55"/>
        <v>0</v>
      </c>
      <c r="AM118" s="8">
        <f t="shared" si="55"/>
        <v>0</v>
      </c>
      <c r="AN118" s="8">
        <f t="shared" si="55"/>
        <v>0</v>
      </c>
      <c r="AO118" s="8">
        <f t="shared" si="55"/>
        <v>0</v>
      </c>
      <c r="AP118" s="8">
        <f t="shared" si="55"/>
        <v>0</v>
      </c>
      <c r="AQ118" s="8">
        <f t="shared" si="55"/>
        <v>38.130000000000003</v>
      </c>
      <c r="AR118" s="128">
        <f t="shared" si="34"/>
        <v>1</v>
      </c>
    </row>
    <row r="119" spans="1:44" ht="45" x14ac:dyDescent="0.25">
      <c r="A119" s="55"/>
      <c r="B119" s="55"/>
      <c r="C119" s="37" t="s">
        <v>13</v>
      </c>
      <c r="D119" s="48" t="s">
        <v>14</v>
      </c>
      <c r="E119" s="8">
        <v>38.130000000000003</v>
      </c>
      <c r="F119" s="8">
        <v>38.130000000000003</v>
      </c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>
        <v>38.130000000000003</v>
      </c>
      <c r="AR119" s="128">
        <f t="shared" si="34"/>
        <v>1</v>
      </c>
    </row>
    <row r="120" spans="1:44" ht="30" x14ac:dyDescent="0.25">
      <c r="A120" s="55"/>
      <c r="B120" s="51" t="s">
        <v>292</v>
      </c>
      <c r="C120" s="43"/>
      <c r="D120" s="43" t="s">
        <v>293</v>
      </c>
      <c r="E120" s="8">
        <f>E121</f>
        <v>92</v>
      </c>
      <c r="F120" s="8">
        <f t="shared" ref="F120:AQ121" si="56">F121</f>
        <v>48</v>
      </c>
      <c r="G120" s="8">
        <f t="shared" si="56"/>
        <v>0</v>
      </c>
      <c r="H120" s="8">
        <f t="shared" si="56"/>
        <v>0</v>
      </c>
      <c r="I120" s="8">
        <f t="shared" si="56"/>
        <v>0</v>
      </c>
      <c r="J120" s="8">
        <f t="shared" si="56"/>
        <v>0</v>
      </c>
      <c r="K120" s="8">
        <f t="shared" si="56"/>
        <v>0</v>
      </c>
      <c r="L120" s="8">
        <f t="shared" si="56"/>
        <v>0</v>
      </c>
      <c r="M120" s="8">
        <f t="shared" si="56"/>
        <v>0</v>
      </c>
      <c r="N120" s="8">
        <f t="shared" si="56"/>
        <v>0</v>
      </c>
      <c r="O120" s="8">
        <f t="shared" si="56"/>
        <v>0</v>
      </c>
      <c r="P120" s="8">
        <f t="shared" si="56"/>
        <v>0</v>
      </c>
      <c r="Q120" s="8">
        <f t="shared" si="56"/>
        <v>0</v>
      </c>
      <c r="R120" s="8">
        <f t="shared" si="56"/>
        <v>0</v>
      </c>
      <c r="S120" s="8">
        <f t="shared" si="56"/>
        <v>0</v>
      </c>
      <c r="T120" s="8">
        <f t="shared" si="56"/>
        <v>0</v>
      </c>
      <c r="U120" s="8">
        <f t="shared" si="56"/>
        <v>0</v>
      </c>
      <c r="V120" s="8">
        <f t="shared" si="56"/>
        <v>0</v>
      </c>
      <c r="W120" s="8">
        <f t="shared" si="56"/>
        <v>0</v>
      </c>
      <c r="X120" s="8">
        <f t="shared" si="56"/>
        <v>0</v>
      </c>
      <c r="Y120" s="8">
        <f t="shared" si="56"/>
        <v>0</v>
      </c>
      <c r="Z120" s="8">
        <f t="shared" si="56"/>
        <v>0</v>
      </c>
      <c r="AA120" s="8">
        <f t="shared" si="56"/>
        <v>0</v>
      </c>
      <c r="AB120" s="8">
        <f t="shared" si="56"/>
        <v>0</v>
      </c>
      <c r="AC120" s="8">
        <f t="shared" si="56"/>
        <v>0</v>
      </c>
      <c r="AD120" s="8">
        <f t="shared" si="56"/>
        <v>0</v>
      </c>
      <c r="AE120" s="8">
        <f t="shared" si="56"/>
        <v>0</v>
      </c>
      <c r="AF120" s="8">
        <f t="shared" si="56"/>
        <v>0</v>
      </c>
      <c r="AG120" s="8">
        <f t="shared" si="56"/>
        <v>0</v>
      </c>
      <c r="AH120" s="8">
        <f t="shared" si="56"/>
        <v>0</v>
      </c>
      <c r="AI120" s="8">
        <f t="shared" si="56"/>
        <v>0</v>
      </c>
      <c r="AJ120" s="8">
        <f t="shared" si="56"/>
        <v>0</v>
      </c>
      <c r="AK120" s="8">
        <f t="shared" si="56"/>
        <v>0</v>
      </c>
      <c r="AL120" s="8">
        <f t="shared" si="56"/>
        <v>0</v>
      </c>
      <c r="AM120" s="8">
        <f t="shared" si="56"/>
        <v>0</v>
      </c>
      <c r="AN120" s="8">
        <f t="shared" si="56"/>
        <v>0</v>
      </c>
      <c r="AO120" s="8">
        <f t="shared" si="56"/>
        <v>0</v>
      </c>
      <c r="AP120" s="8">
        <f t="shared" si="56"/>
        <v>0</v>
      </c>
      <c r="AQ120" s="8">
        <f t="shared" si="56"/>
        <v>90</v>
      </c>
      <c r="AR120" s="128">
        <f t="shared" si="34"/>
        <v>0.97826086956521741</v>
      </c>
    </row>
    <row r="121" spans="1:44" ht="45" x14ac:dyDescent="0.25">
      <c r="A121" s="55"/>
      <c r="B121" s="51" t="s">
        <v>294</v>
      </c>
      <c r="C121" s="46"/>
      <c r="D121" s="46" t="s">
        <v>295</v>
      </c>
      <c r="E121" s="8">
        <f>E122</f>
        <v>92</v>
      </c>
      <c r="F121" s="8">
        <f t="shared" si="56"/>
        <v>48</v>
      </c>
      <c r="G121" s="8">
        <f t="shared" si="56"/>
        <v>0</v>
      </c>
      <c r="H121" s="8">
        <f t="shared" si="56"/>
        <v>0</v>
      </c>
      <c r="I121" s="8">
        <f t="shared" si="56"/>
        <v>0</v>
      </c>
      <c r="J121" s="8">
        <f t="shared" si="56"/>
        <v>0</v>
      </c>
      <c r="K121" s="8">
        <f t="shared" si="56"/>
        <v>0</v>
      </c>
      <c r="L121" s="8">
        <f t="shared" si="56"/>
        <v>0</v>
      </c>
      <c r="M121" s="8">
        <f t="shared" si="56"/>
        <v>0</v>
      </c>
      <c r="N121" s="8">
        <f t="shared" si="56"/>
        <v>0</v>
      </c>
      <c r="O121" s="8">
        <f t="shared" si="56"/>
        <v>0</v>
      </c>
      <c r="P121" s="8">
        <f t="shared" si="56"/>
        <v>0</v>
      </c>
      <c r="Q121" s="8">
        <f t="shared" si="56"/>
        <v>0</v>
      </c>
      <c r="R121" s="8">
        <f t="shared" si="56"/>
        <v>0</v>
      </c>
      <c r="S121" s="8">
        <f t="shared" si="56"/>
        <v>0</v>
      </c>
      <c r="T121" s="8">
        <f t="shared" si="56"/>
        <v>0</v>
      </c>
      <c r="U121" s="8">
        <f t="shared" si="56"/>
        <v>0</v>
      </c>
      <c r="V121" s="8">
        <f t="shared" si="56"/>
        <v>0</v>
      </c>
      <c r="W121" s="8">
        <f t="shared" si="56"/>
        <v>0</v>
      </c>
      <c r="X121" s="8">
        <f t="shared" si="56"/>
        <v>0</v>
      </c>
      <c r="Y121" s="8">
        <f t="shared" si="56"/>
        <v>0</v>
      </c>
      <c r="Z121" s="8">
        <f t="shared" si="56"/>
        <v>0</v>
      </c>
      <c r="AA121" s="8">
        <f t="shared" si="56"/>
        <v>0</v>
      </c>
      <c r="AB121" s="8">
        <f t="shared" si="56"/>
        <v>0</v>
      </c>
      <c r="AC121" s="8">
        <f t="shared" si="56"/>
        <v>0</v>
      </c>
      <c r="AD121" s="8">
        <f t="shared" si="56"/>
        <v>0</v>
      </c>
      <c r="AE121" s="8">
        <f t="shared" si="56"/>
        <v>0</v>
      </c>
      <c r="AF121" s="8">
        <f t="shared" si="56"/>
        <v>0</v>
      </c>
      <c r="AG121" s="8">
        <f t="shared" si="56"/>
        <v>0</v>
      </c>
      <c r="AH121" s="8">
        <f t="shared" si="56"/>
        <v>0</v>
      </c>
      <c r="AI121" s="8">
        <f t="shared" si="56"/>
        <v>0</v>
      </c>
      <c r="AJ121" s="8">
        <f t="shared" si="56"/>
        <v>0</v>
      </c>
      <c r="AK121" s="8">
        <f t="shared" si="56"/>
        <v>0</v>
      </c>
      <c r="AL121" s="8">
        <f t="shared" si="56"/>
        <v>0</v>
      </c>
      <c r="AM121" s="8">
        <f t="shared" si="56"/>
        <v>0</v>
      </c>
      <c r="AN121" s="8">
        <f t="shared" si="56"/>
        <v>0</v>
      </c>
      <c r="AO121" s="8">
        <f t="shared" si="56"/>
        <v>0</v>
      </c>
      <c r="AP121" s="8">
        <f t="shared" si="56"/>
        <v>0</v>
      </c>
      <c r="AQ121" s="8">
        <f t="shared" si="56"/>
        <v>90</v>
      </c>
      <c r="AR121" s="128">
        <f t="shared" si="34"/>
        <v>0.97826086956521741</v>
      </c>
    </row>
    <row r="122" spans="1:44" ht="51" customHeight="1" x14ac:dyDescent="0.25">
      <c r="A122" s="55"/>
      <c r="B122" s="55"/>
      <c r="C122" s="37" t="s">
        <v>13</v>
      </c>
      <c r="D122" s="48" t="s">
        <v>14</v>
      </c>
      <c r="E122" s="8">
        <v>92</v>
      </c>
      <c r="F122" s="8">
        <v>48</v>
      </c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>
        <v>90</v>
      </c>
      <c r="AR122" s="128">
        <f t="shared" si="34"/>
        <v>0.97826086956521741</v>
      </c>
    </row>
    <row r="123" spans="1:44" ht="36.75" customHeight="1" x14ac:dyDescent="0.25">
      <c r="A123" s="55"/>
      <c r="B123" s="51" t="s">
        <v>296</v>
      </c>
      <c r="C123" s="43"/>
      <c r="D123" s="43" t="s">
        <v>297</v>
      </c>
      <c r="E123" s="8">
        <f>E124+E126+E128+E130+E132</f>
        <v>52</v>
      </c>
      <c r="F123" s="8">
        <f t="shared" ref="F123:AQ123" si="57">F124+F126+F128+F130+F132</f>
        <v>89.5</v>
      </c>
      <c r="G123" s="8">
        <f t="shared" si="57"/>
        <v>0</v>
      </c>
      <c r="H123" s="8">
        <f t="shared" si="57"/>
        <v>0</v>
      </c>
      <c r="I123" s="8">
        <f t="shared" si="57"/>
        <v>0</v>
      </c>
      <c r="J123" s="8">
        <f t="shared" si="57"/>
        <v>0</v>
      </c>
      <c r="K123" s="8">
        <f t="shared" si="57"/>
        <v>0</v>
      </c>
      <c r="L123" s="8">
        <f t="shared" si="57"/>
        <v>0</v>
      </c>
      <c r="M123" s="8">
        <f t="shared" si="57"/>
        <v>0</v>
      </c>
      <c r="N123" s="8">
        <f t="shared" si="57"/>
        <v>0</v>
      </c>
      <c r="O123" s="8">
        <f t="shared" si="57"/>
        <v>0</v>
      </c>
      <c r="P123" s="8">
        <f t="shared" si="57"/>
        <v>0</v>
      </c>
      <c r="Q123" s="8">
        <f t="shared" si="57"/>
        <v>0</v>
      </c>
      <c r="R123" s="8">
        <f t="shared" si="57"/>
        <v>0</v>
      </c>
      <c r="S123" s="8">
        <f t="shared" si="57"/>
        <v>0</v>
      </c>
      <c r="T123" s="8">
        <f t="shared" si="57"/>
        <v>0</v>
      </c>
      <c r="U123" s="8">
        <f t="shared" si="57"/>
        <v>0</v>
      </c>
      <c r="V123" s="8">
        <f t="shared" si="57"/>
        <v>0</v>
      </c>
      <c r="W123" s="8">
        <f t="shared" si="57"/>
        <v>0</v>
      </c>
      <c r="X123" s="8">
        <f t="shared" si="57"/>
        <v>0</v>
      </c>
      <c r="Y123" s="8">
        <f t="shared" si="57"/>
        <v>0</v>
      </c>
      <c r="Z123" s="8">
        <f t="shared" si="57"/>
        <v>0</v>
      </c>
      <c r="AA123" s="8">
        <f t="shared" si="57"/>
        <v>0</v>
      </c>
      <c r="AB123" s="8">
        <f t="shared" si="57"/>
        <v>0</v>
      </c>
      <c r="AC123" s="8">
        <f t="shared" si="57"/>
        <v>0</v>
      </c>
      <c r="AD123" s="8">
        <f t="shared" si="57"/>
        <v>0</v>
      </c>
      <c r="AE123" s="8">
        <f t="shared" si="57"/>
        <v>0</v>
      </c>
      <c r="AF123" s="8">
        <f t="shared" si="57"/>
        <v>0</v>
      </c>
      <c r="AG123" s="8">
        <f t="shared" si="57"/>
        <v>0</v>
      </c>
      <c r="AH123" s="8">
        <f t="shared" si="57"/>
        <v>0</v>
      </c>
      <c r="AI123" s="8">
        <f t="shared" si="57"/>
        <v>0</v>
      </c>
      <c r="AJ123" s="8">
        <f t="shared" si="57"/>
        <v>0</v>
      </c>
      <c r="AK123" s="8">
        <f t="shared" si="57"/>
        <v>0</v>
      </c>
      <c r="AL123" s="8">
        <f t="shared" si="57"/>
        <v>0</v>
      </c>
      <c r="AM123" s="8">
        <f t="shared" si="57"/>
        <v>0</v>
      </c>
      <c r="AN123" s="8">
        <f t="shared" si="57"/>
        <v>0</v>
      </c>
      <c r="AO123" s="8">
        <f t="shared" si="57"/>
        <v>0</v>
      </c>
      <c r="AP123" s="8">
        <f t="shared" si="57"/>
        <v>0</v>
      </c>
      <c r="AQ123" s="8">
        <f t="shared" si="57"/>
        <v>52</v>
      </c>
      <c r="AR123" s="128">
        <f t="shared" si="34"/>
        <v>1</v>
      </c>
    </row>
    <row r="124" spans="1:44" ht="21" customHeight="1" x14ac:dyDescent="0.25">
      <c r="A124" s="55"/>
      <c r="B124" s="51" t="s">
        <v>298</v>
      </c>
      <c r="C124" s="43"/>
      <c r="D124" s="43" t="s">
        <v>299</v>
      </c>
      <c r="E124" s="8">
        <f>E125</f>
        <v>10</v>
      </c>
      <c r="F124" s="8">
        <f t="shared" ref="F124:AQ124" si="58">F125</f>
        <v>8.5</v>
      </c>
      <c r="G124" s="8">
        <f t="shared" si="58"/>
        <v>0</v>
      </c>
      <c r="H124" s="8">
        <f t="shared" si="58"/>
        <v>0</v>
      </c>
      <c r="I124" s="8">
        <f t="shared" si="58"/>
        <v>0</v>
      </c>
      <c r="J124" s="8">
        <f t="shared" si="58"/>
        <v>0</v>
      </c>
      <c r="K124" s="8">
        <f t="shared" si="58"/>
        <v>0</v>
      </c>
      <c r="L124" s="8">
        <f t="shared" si="58"/>
        <v>0</v>
      </c>
      <c r="M124" s="8">
        <f t="shared" si="58"/>
        <v>0</v>
      </c>
      <c r="N124" s="8">
        <f t="shared" si="58"/>
        <v>0</v>
      </c>
      <c r="O124" s="8">
        <f t="shared" si="58"/>
        <v>0</v>
      </c>
      <c r="P124" s="8">
        <f t="shared" si="58"/>
        <v>0</v>
      </c>
      <c r="Q124" s="8">
        <f t="shared" si="58"/>
        <v>0</v>
      </c>
      <c r="R124" s="8">
        <f t="shared" si="58"/>
        <v>0</v>
      </c>
      <c r="S124" s="8">
        <f t="shared" si="58"/>
        <v>0</v>
      </c>
      <c r="T124" s="8">
        <f t="shared" si="58"/>
        <v>0</v>
      </c>
      <c r="U124" s="8">
        <f t="shared" si="58"/>
        <v>0</v>
      </c>
      <c r="V124" s="8">
        <f t="shared" si="58"/>
        <v>0</v>
      </c>
      <c r="W124" s="8">
        <f t="shared" si="58"/>
        <v>0</v>
      </c>
      <c r="X124" s="8">
        <f t="shared" si="58"/>
        <v>0</v>
      </c>
      <c r="Y124" s="8">
        <f t="shared" si="58"/>
        <v>0</v>
      </c>
      <c r="Z124" s="8">
        <f t="shared" si="58"/>
        <v>0</v>
      </c>
      <c r="AA124" s="8">
        <f t="shared" si="58"/>
        <v>0</v>
      </c>
      <c r="AB124" s="8">
        <f t="shared" si="58"/>
        <v>0</v>
      </c>
      <c r="AC124" s="8">
        <f t="shared" si="58"/>
        <v>0</v>
      </c>
      <c r="AD124" s="8">
        <f t="shared" si="58"/>
        <v>0</v>
      </c>
      <c r="AE124" s="8">
        <f t="shared" si="58"/>
        <v>0</v>
      </c>
      <c r="AF124" s="8">
        <f t="shared" si="58"/>
        <v>0</v>
      </c>
      <c r="AG124" s="8">
        <f t="shared" si="58"/>
        <v>0</v>
      </c>
      <c r="AH124" s="8">
        <f t="shared" si="58"/>
        <v>0</v>
      </c>
      <c r="AI124" s="8">
        <f t="shared" si="58"/>
        <v>0</v>
      </c>
      <c r="AJ124" s="8">
        <f t="shared" si="58"/>
        <v>0</v>
      </c>
      <c r="AK124" s="8">
        <f t="shared" si="58"/>
        <v>0</v>
      </c>
      <c r="AL124" s="8">
        <f t="shared" si="58"/>
        <v>0</v>
      </c>
      <c r="AM124" s="8">
        <f t="shared" si="58"/>
        <v>0</v>
      </c>
      <c r="AN124" s="8">
        <f t="shared" si="58"/>
        <v>0</v>
      </c>
      <c r="AO124" s="8">
        <f t="shared" si="58"/>
        <v>0</v>
      </c>
      <c r="AP124" s="8">
        <f t="shared" si="58"/>
        <v>0</v>
      </c>
      <c r="AQ124" s="8">
        <f t="shared" si="58"/>
        <v>10</v>
      </c>
      <c r="AR124" s="128">
        <f t="shared" si="34"/>
        <v>1</v>
      </c>
    </row>
    <row r="125" spans="1:44" ht="51" customHeight="1" x14ac:dyDescent="0.25">
      <c r="A125" s="55"/>
      <c r="B125" s="51"/>
      <c r="C125" s="37" t="s">
        <v>13</v>
      </c>
      <c r="D125" s="48" t="s">
        <v>14</v>
      </c>
      <c r="E125" s="8">
        <v>10</v>
      </c>
      <c r="F125" s="8">
        <v>8.5</v>
      </c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>
        <v>10</v>
      </c>
      <c r="AR125" s="128">
        <f t="shared" si="34"/>
        <v>1</v>
      </c>
    </row>
    <row r="126" spans="1:44" ht="36.75" customHeight="1" x14ac:dyDescent="0.25">
      <c r="A126" s="55"/>
      <c r="B126" s="51" t="s">
        <v>300</v>
      </c>
      <c r="C126" s="43"/>
      <c r="D126" s="43" t="s">
        <v>301</v>
      </c>
      <c r="E126" s="8">
        <f>E127</f>
        <v>26</v>
      </c>
      <c r="F126" s="8">
        <f t="shared" ref="F126:AQ126" si="59">F127</f>
        <v>65</v>
      </c>
      <c r="G126" s="8">
        <f t="shared" si="59"/>
        <v>0</v>
      </c>
      <c r="H126" s="8">
        <f t="shared" si="59"/>
        <v>0</v>
      </c>
      <c r="I126" s="8">
        <f t="shared" si="59"/>
        <v>0</v>
      </c>
      <c r="J126" s="8">
        <f t="shared" si="59"/>
        <v>0</v>
      </c>
      <c r="K126" s="8">
        <f t="shared" si="59"/>
        <v>0</v>
      </c>
      <c r="L126" s="8">
        <f t="shared" si="59"/>
        <v>0</v>
      </c>
      <c r="M126" s="8">
        <f t="shared" si="59"/>
        <v>0</v>
      </c>
      <c r="N126" s="8">
        <f t="shared" si="59"/>
        <v>0</v>
      </c>
      <c r="O126" s="8">
        <f t="shared" si="59"/>
        <v>0</v>
      </c>
      <c r="P126" s="8">
        <f t="shared" si="59"/>
        <v>0</v>
      </c>
      <c r="Q126" s="8">
        <f t="shared" si="59"/>
        <v>0</v>
      </c>
      <c r="R126" s="8">
        <f t="shared" si="59"/>
        <v>0</v>
      </c>
      <c r="S126" s="8">
        <f t="shared" si="59"/>
        <v>0</v>
      </c>
      <c r="T126" s="8">
        <f t="shared" si="59"/>
        <v>0</v>
      </c>
      <c r="U126" s="8">
        <f t="shared" si="59"/>
        <v>0</v>
      </c>
      <c r="V126" s="8">
        <f t="shared" si="59"/>
        <v>0</v>
      </c>
      <c r="W126" s="8">
        <f t="shared" si="59"/>
        <v>0</v>
      </c>
      <c r="X126" s="8">
        <f t="shared" si="59"/>
        <v>0</v>
      </c>
      <c r="Y126" s="8">
        <f t="shared" si="59"/>
        <v>0</v>
      </c>
      <c r="Z126" s="8">
        <f t="shared" si="59"/>
        <v>0</v>
      </c>
      <c r="AA126" s="8">
        <f t="shared" si="59"/>
        <v>0</v>
      </c>
      <c r="AB126" s="8">
        <f t="shared" si="59"/>
        <v>0</v>
      </c>
      <c r="AC126" s="8">
        <f t="shared" si="59"/>
        <v>0</v>
      </c>
      <c r="AD126" s="8">
        <f t="shared" si="59"/>
        <v>0</v>
      </c>
      <c r="AE126" s="8">
        <f t="shared" si="59"/>
        <v>0</v>
      </c>
      <c r="AF126" s="8">
        <f t="shared" si="59"/>
        <v>0</v>
      </c>
      <c r="AG126" s="8">
        <f t="shared" si="59"/>
        <v>0</v>
      </c>
      <c r="AH126" s="8">
        <f t="shared" si="59"/>
        <v>0</v>
      </c>
      <c r="AI126" s="8">
        <f t="shared" si="59"/>
        <v>0</v>
      </c>
      <c r="AJ126" s="8">
        <f t="shared" si="59"/>
        <v>0</v>
      </c>
      <c r="AK126" s="8">
        <f t="shared" si="59"/>
        <v>0</v>
      </c>
      <c r="AL126" s="8">
        <f t="shared" si="59"/>
        <v>0</v>
      </c>
      <c r="AM126" s="8">
        <f t="shared" si="59"/>
        <v>0</v>
      </c>
      <c r="AN126" s="8">
        <f t="shared" si="59"/>
        <v>0</v>
      </c>
      <c r="AO126" s="8">
        <f t="shared" si="59"/>
        <v>0</v>
      </c>
      <c r="AP126" s="8">
        <f t="shared" si="59"/>
        <v>0</v>
      </c>
      <c r="AQ126" s="8">
        <f t="shared" si="59"/>
        <v>26</v>
      </c>
      <c r="AR126" s="128">
        <f t="shared" si="34"/>
        <v>1</v>
      </c>
    </row>
    <row r="127" spans="1:44" ht="45" x14ac:dyDescent="0.25">
      <c r="A127" s="55"/>
      <c r="B127" s="51"/>
      <c r="C127" s="37" t="s">
        <v>13</v>
      </c>
      <c r="D127" s="48" t="s">
        <v>14</v>
      </c>
      <c r="E127" s="8">
        <v>26</v>
      </c>
      <c r="F127" s="8">
        <v>65</v>
      </c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>
        <v>26</v>
      </c>
      <c r="AR127" s="128">
        <f t="shared" si="34"/>
        <v>1</v>
      </c>
    </row>
    <row r="128" spans="1:44" ht="30" x14ac:dyDescent="0.25">
      <c r="A128" s="55"/>
      <c r="B128" s="51" t="s">
        <v>302</v>
      </c>
      <c r="C128" s="43"/>
      <c r="D128" s="43" t="s">
        <v>303</v>
      </c>
      <c r="E128" s="8">
        <f>E129</f>
        <v>10</v>
      </c>
      <c r="F128" s="8">
        <f t="shared" ref="F128:AQ128" si="60">F129</f>
        <v>10</v>
      </c>
      <c r="G128" s="8">
        <f t="shared" si="60"/>
        <v>0</v>
      </c>
      <c r="H128" s="8">
        <f t="shared" si="60"/>
        <v>0</v>
      </c>
      <c r="I128" s="8">
        <f t="shared" si="60"/>
        <v>0</v>
      </c>
      <c r="J128" s="8">
        <f t="shared" si="60"/>
        <v>0</v>
      </c>
      <c r="K128" s="8">
        <f t="shared" si="60"/>
        <v>0</v>
      </c>
      <c r="L128" s="8">
        <f t="shared" si="60"/>
        <v>0</v>
      </c>
      <c r="M128" s="8">
        <f t="shared" si="60"/>
        <v>0</v>
      </c>
      <c r="N128" s="8">
        <f t="shared" si="60"/>
        <v>0</v>
      </c>
      <c r="O128" s="8">
        <f t="shared" si="60"/>
        <v>0</v>
      </c>
      <c r="P128" s="8">
        <f t="shared" si="60"/>
        <v>0</v>
      </c>
      <c r="Q128" s="8">
        <f t="shared" si="60"/>
        <v>0</v>
      </c>
      <c r="R128" s="8">
        <f t="shared" si="60"/>
        <v>0</v>
      </c>
      <c r="S128" s="8">
        <f t="shared" si="60"/>
        <v>0</v>
      </c>
      <c r="T128" s="8">
        <f t="shared" si="60"/>
        <v>0</v>
      </c>
      <c r="U128" s="8">
        <f t="shared" si="60"/>
        <v>0</v>
      </c>
      <c r="V128" s="8">
        <f t="shared" si="60"/>
        <v>0</v>
      </c>
      <c r="W128" s="8">
        <f t="shared" si="60"/>
        <v>0</v>
      </c>
      <c r="X128" s="8">
        <f t="shared" si="60"/>
        <v>0</v>
      </c>
      <c r="Y128" s="8">
        <f t="shared" si="60"/>
        <v>0</v>
      </c>
      <c r="Z128" s="8">
        <f t="shared" si="60"/>
        <v>0</v>
      </c>
      <c r="AA128" s="8">
        <f t="shared" si="60"/>
        <v>0</v>
      </c>
      <c r="AB128" s="8">
        <f t="shared" si="60"/>
        <v>0</v>
      </c>
      <c r="AC128" s="8">
        <f t="shared" si="60"/>
        <v>0</v>
      </c>
      <c r="AD128" s="8">
        <f t="shared" si="60"/>
        <v>0</v>
      </c>
      <c r="AE128" s="8">
        <f t="shared" si="60"/>
        <v>0</v>
      </c>
      <c r="AF128" s="8">
        <f t="shared" si="60"/>
        <v>0</v>
      </c>
      <c r="AG128" s="8">
        <f t="shared" si="60"/>
        <v>0</v>
      </c>
      <c r="AH128" s="8">
        <f t="shared" si="60"/>
        <v>0</v>
      </c>
      <c r="AI128" s="8">
        <f t="shared" si="60"/>
        <v>0</v>
      </c>
      <c r="AJ128" s="8">
        <f t="shared" si="60"/>
        <v>0</v>
      </c>
      <c r="AK128" s="8">
        <f t="shared" si="60"/>
        <v>0</v>
      </c>
      <c r="AL128" s="8">
        <f t="shared" si="60"/>
        <v>0</v>
      </c>
      <c r="AM128" s="8">
        <f t="shared" si="60"/>
        <v>0</v>
      </c>
      <c r="AN128" s="8">
        <f t="shared" si="60"/>
        <v>0</v>
      </c>
      <c r="AO128" s="8">
        <f t="shared" si="60"/>
        <v>0</v>
      </c>
      <c r="AP128" s="8">
        <f t="shared" si="60"/>
        <v>0</v>
      </c>
      <c r="AQ128" s="8">
        <f t="shared" si="60"/>
        <v>10</v>
      </c>
      <c r="AR128" s="128">
        <f t="shared" si="34"/>
        <v>1</v>
      </c>
    </row>
    <row r="129" spans="1:44" ht="54.75" customHeight="1" x14ac:dyDescent="0.25">
      <c r="A129" s="55"/>
      <c r="B129" s="51"/>
      <c r="C129" s="37" t="s">
        <v>13</v>
      </c>
      <c r="D129" s="48" t="s">
        <v>14</v>
      </c>
      <c r="E129" s="8">
        <v>10</v>
      </c>
      <c r="F129" s="8">
        <v>10</v>
      </c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>
        <v>10</v>
      </c>
      <c r="AR129" s="128">
        <f t="shared" si="34"/>
        <v>1</v>
      </c>
    </row>
    <row r="130" spans="1:44" ht="52.5" customHeight="1" x14ac:dyDescent="0.25">
      <c r="A130" s="55"/>
      <c r="B130" s="51" t="s">
        <v>304</v>
      </c>
      <c r="C130" s="43"/>
      <c r="D130" s="43" t="s">
        <v>305</v>
      </c>
      <c r="E130" s="8">
        <f>E131</f>
        <v>3</v>
      </c>
      <c r="F130" s="8">
        <f t="shared" ref="F130:AQ130" si="61">F131</f>
        <v>3</v>
      </c>
      <c r="G130" s="8">
        <f t="shared" si="61"/>
        <v>0</v>
      </c>
      <c r="H130" s="8">
        <f t="shared" si="61"/>
        <v>0</v>
      </c>
      <c r="I130" s="8">
        <f t="shared" si="61"/>
        <v>0</v>
      </c>
      <c r="J130" s="8">
        <f t="shared" si="61"/>
        <v>0</v>
      </c>
      <c r="K130" s="8">
        <f t="shared" si="61"/>
        <v>0</v>
      </c>
      <c r="L130" s="8">
        <f t="shared" si="61"/>
        <v>0</v>
      </c>
      <c r="M130" s="8">
        <f t="shared" si="61"/>
        <v>0</v>
      </c>
      <c r="N130" s="8">
        <f t="shared" si="61"/>
        <v>0</v>
      </c>
      <c r="O130" s="8">
        <f t="shared" si="61"/>
        <v>0</v>
      </c>
      <c r="P130" s="8">
        <f t="shared" si="61"/>
        <v>0</v>
      </c>
      <c r="Q130" s="8">
        <f t="shared" si="61"/>
        <v>0</v>
      </c>
      <c r="R130" s="8">
        <f t="shared" si="61"/>
        <v>0</v>
      </c>
      <c r="S130" s="8">
        <f t="shared" si="61"/>
        <v>0</v>
      </c>
      <c r="T130" s="8">
        <f t="shared" si="61"/>
        <v>0</v>
      </c>
      <c r="U130" s="8">
        <f t="shared" si="61"/>
        <v>0</v>
      </c>
      <c r="V130" s="8">
        <f t="shared" si="61"/>
        <v>0</v>
      </c>
      <c r="W130" s="8">
        <f t="shared" si="61"/>
        <v>0</v>
      </c>
      <c r="X130" s="8">
        <f t="shared" si="61"/>
        <v>0</v>
      </c>
      <c r="Y130" s="8">
        <f t="shared" si="61"/>
        <v>0</v>
      </c>
      <c r="Z130" s="8">
        <f t="shared" si="61"/>
        <v>0</v>
      </c>
      <c r="AA130" s="8">
        <f t="shared" si="61"/>
        <v>0</v>
      </c>
      <c r="AB130" s="8">
        <f t="shared" si="61"/>
        <v>0</v>
      </c>
      <c r="AC130" s="8">
        <f t="shared" si="61"/>
        <v>0</v>
      </c>
      <c r="AD130" s="8">
        <f t="shared" si="61"/>
        <v>0</v>
      </c>
      <c r="AE130" s="8">
        <f t="shared" si="61"/>
        <v>0</v>
      </c>
      <c r="AF130" s="8">
        <f t="shared" si="61"/>
        <v>0</v>
      </c>
      <c r="AG130" s="8">
        <f t="shared" si="61"/>
        <v>0</v>
      </c>
      <c r="AH130" s="8">
        <f t="shared" si="61"/>
        <v>0</v>
      </c>
      <c r="AI130" s="8">
        <f t="shared" si="61"/>
        <v>0</v>
      </c>
      <c r="AJ130" s="8">
        <f t="shared" si="61"/>
        <v>0</v>
      </c>
      <c r="AK130" s="8">
        <f t="shared" si="61"/>
        <v>0</v>
      </c>
      <c r="AL130" s="8">
        <f t="shared" si="61"/>
        <v>0</v>
      </c>
      <c r="AM130" s="8">
        <f t="shared" si="61"/>
        <v>0</v>
      </c>
      <c r="AN130" s="8">
        <f t="shared" si="61"/>
        <v>0</v>
      </c>
      <c r="AO130" s="8">
        <f t="shared" si="61"/>
        <v>0</v>
      </c>
      <c r="AP130" s="8">
        <f t="shared" si="61"/>
        <v>0</v>
      </c>
      <c r="AQ130" s="8">
        <f t="shared" si="61"/>
        <v>3</v>
      </c>
      <c r="AR130" s="128">
        <f t="shared" si="34"/>
        <v>1</v>
      </c>
    </row>
    <row r="131" spans="1:44" ht="58.5" customHeight="1" x14ac:dyDescent="0.25">
      <c r="A131" s="55"/>
      <c r="B131" s="51"/>
      <c r="C131" s="37" t="s">
        <v>13</v>
      </c>
      <c r="D131" s="48" t="s">
        <v>14</v>
      </c>
      <c r="E131" s="8">
        <v>3</v>
      </c>
      <c r="F131" s="8">
        <v>3</v>
      </c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>
        <v>3</v>
      </c>
      <c r="AR131" s="128">
        <f t="shared" si="34"/>
        <v>1</v>
      </c>
    </row>
    <row r="132" spans="1:44" ht="66.75" customHeight="1" x14ac:dyDescent="0.25">
      <c r="A132" s="55"/>
      <c r="B132" s="51" t="s">
        <v>306</v>
      </c>
      <c r="C132" s="43"/>
      <c r="D132" s="43" t="s">
        <v>307</v>
      </c>
      <c r="E132" s="8">
        <f>E133</f>
        <v>3</v>
      </c>
      <c r="F132" s="8">
        <f t="shared" ref="F132:AQ132" si="62">F133</f>
        <v>3</v>
      </c>
      <c r="G132" s="8">
        <f t="shared" si="62"/>
        <v>0</v>
      </c>
      <c r="H132" s="8">
        <f t="shared" si="62"/>
        <v>0</v>
      </c>
      <c r="I132" s="8">
        <f t="shared" si="62"/>
        <v>0</v>
      </c>
      <c r="J132" s="8">
        <f t="shared" si="62"/>
        <v>0</v>
      </c>
      <c r="K132" s="8">
        <f t="shared" si="62"/>
        <v>0</v>
      </c>
      <c r="L132" s="8">
        <f t="shared" si="62"/>
        <v>0</v>
      </c>
      <c r="M132" s="8">
        <f t="shared" si="62"/>
        <v>0</v>
      </c>
      <c r="N132" s="8">
        <f t="shared" si="62"/>
        <v>0</v>
      </c>
      <c r="O132" s="8">
        <f t="shared" si="62"/>
        <v>0</v>
      </c>
      <c r="P132" s="8">
        <f t="shared" si="62"/>
        <v>0</v>
      </c>
      <c r="Q132" s="8">
        <f t="shared" si="62"/>
        <v>0</v>
      </c>
      <c r="R132" s="8">
        <f t="shared" si="62"/>
        <v>0</v>
      </c>
      <c r="S132" s="8">
        <f t="shared" si="62"/>
        <v>0</v>
      </c>
      <c r="T132" s="8">
        <f t="shared" si="62"/>
        <v>0</v>
      </c>
      <c r="U132" s="8">
        <f t="shared" si="62"/>
        <v>0</v>
      </c>
      <c r="V132" s="8">
        <f t="shared" si="62"/>
        <v>0</v>
      </c>
      <c r="W132" s="8">
        <f t="shared" si="62"/>
        <v>0</v>
      </c>
      <c r="X132" s="8">
        <f t="shared" si="62"/>
        <v>0</v>
      </c>
      <c r="Y132" s="8">
        <f t="shared" si="62"/>
        <v>0</v>
      </c>
      <c r="Z132" s="8">
        <f t="shared" si="62"/>
        <v>0</v>
      </c>
      <c r="AA132" s="8">
        <f t="shared" si="62"/>
        <v>0</v>
      </c>
      <c r="AB132" s="8">
        <f t="shared" si="62"/>
        <v>0</v>
      </c>
      <c r="AC132" s="8">
        <f t="shared" si="62"/>
        <v>0</v>
      </c>
      <c r="AD132" s="8">
        <f t="shared" si="62"/>
        <v>0</v>
      </c>
      <c r="AE132" s="8">
        <f t="shared" si="62"/>
        <v>0</v>
      </c>
      <c r="AF132" s="8">
        <f t="shared" si="62"/>
        <v>0</v>
      </c>
      <c r="AG132" s="8">
        <f t="shared" si="62"/>
        <v>0</v>
      </c>
      <c r="AH132" s="8">
        <f t="shared" si="62"/>
        <v>0</v>
      </c>
      <c r="AI132" s="8">
        <f t="shared" si="62"/>
        <v>0</v>
      </c>
      <c r="AJ132" s="8">
        <f t="shared" si="62"/>
        <v>0</v>
      </c>
      <c r="AK132" s="8">
        <f t="shared" si="62"/>
        <v>0</v>
      </c>
      <c r="AL132" s="8">
        <f t="shared" si="62"/>
        <v>0</v>
      </c>
      <c r="AM132" s="8">
        <f t="shared" si="62"/>
        <v>0</v>
      </c>
      <c r="AN132" s="8">
        <f t="shared" si="62"/>
        <v>0</v>
      </c>
      <c r="AO132" s="8">
        <f t="shared" si="62"/>
        <v>0</v>
      </c>
      <c r="AP132" s="8">
        <f t="shared" si="62"/>
        <v>0</v>
      </c>
      <c r="AQ132" s="8">
        <f t="shared" si="62"/>
        <v>3</v>
      </c>
      <c r="AR132" s="128">
        <f t="shared" si="34"/>
        <v>1</v>
      </c>
    </row>
    <row r="133" spans="1:44" ht="52.5" customHeight="1" x14ac:dyDescent="0.25">
      <c r="A133" s="55"/>
      <c r="B133" s="55"/>
      <c r="C133" s="37" t="s">
        <v>13</v>
      </c>
      <c r="D133" s="48" t="s">
        <v>14</v>
      </c>
      <c r="E133" s="8">
        <v>3</v>
      </c>
      <c r="F133" s="8">
        <v>3</v>
      </c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>
        <v>3</v>
      </c>
      <c r="AR133" s="128">
        <f t="shared" si="34"/>
        <v>1</v>
      </c>
    </row>
    <row r="134" spans="1:44" ht="54" customHeight="1" x14ac:dyDescent="0.25">
      <c r="A134" s="55"/>
      <c r="B134" s="27" t="s">
        <v>308</v>
      </c>
      <c r="C134" s="46"/>
      <c r="D134" s="46" t="s">
        <v>309</v>
      </c>
      <c r="E134" s="8">
        <f t="shared" ref="E134:AQ134" si="63">E135+E153</f>
        <v>1300.4880000000001</v>
      </c>
      <c r="F134" s="8">
        <f t="shared" si="63"/>
        <v>46.2</v>
      </c>
      <c r="G134" s="8">
        <f t="shared" si="63"/>
        <v>0.92957746478873238</v>
      </c>
      <c r="H134" s="8">
        <f t="shared" si="63"/>
        <v>0</v>
      </c>
      <c r="I134" s="8">
        <f t="shared" si="63"/>
        <v>0</v>
      </c>
      <c r="J134" s="8">
        <f t="shared" si="63"/>
        <v>0</v>
      </c>
      <c r="K134" s="8">
        <f t="shared" si="63"/>
        <v>0</v>
      </c>
      <c r="L134" s="8">
        <f t="shared" si="63"/>
        <v>0</v>
      </c>
      <c r="M134" s="8">
        <f t="shared" si="63"/>
        <v>0</v>
      </c>
      <c r="N134" s="8">
        <f t="shared" si="63"/>
        <v>0</v>
      </c>
      <c r="O134" s="8">
        <f t="shared" si="63"/>
        <v>0</v>
      </c>
      <c r="P134" s="8">
        <f t="shared" si="63"/>
        <v>0</v>
      </c>
      <c r="Q134" s="8">
        <f t="shared" si="63"/>
        <v>0</v>
      </c>
      <c r="R134" s="8">
        <f t="shared" si="63"/>
        <v>0</v>
      </c>
      <c r="S134" s="8">
        <f t="shared" si="63"/>
        <v>0</v>
      </c>
      <c r="T134" s="8">
        <f t="shared" si="63"/>
        <v>0</v>
      </c>
      <c r="U134" s="8">
        <f t="shared" si="63"/>
        <v>0</v>
      </c>
      <c r="V134" s="8">
        <f t="shared" si="63"/>
        <v>0</v>
      </c>
      <c r="W134" s="8">
        <f t="shared" si="63"/>
        <v>0</v>
      </c>
      <c r="X134" s="8">
        <f t="shared" si="63"/>
        <v>0</v>
      </c>
      <c r="Y134" s="8">
        <f t="shared" si="63"/>
        <v>0</v>
      </c>
      <c r="Z134" s="8">
        <f t="shared" si="63"/>
        <v>0</v>
      </c>
      <c r="AA134" s="8">
        <f t="shared" si="63"/>
        <v>0</v>
      </c>
      <c r="AB134" s="8">
        <f t="shared" si="63"/>
        <v>0</v>
      </c>
      <c r="AC134" s="8">
        <f t="shared" si="63"/>
        <v>0</v>
      </c>
      <c r="AD134" s="8">
        <f t="shared" si="63"/>
        <v>0</v>
      </c>
      <c r="AE134" s="8">
        <f t="shared" si="63"/>
        <v>0</v>
      </c>
      <c r="AF134" s="8">
        <f t="shared" si="63"/>
        <v>0</v>
      </c>
      <c r="AG134" s="8">
        <f t="shared" si="63"/>
        <v>0</v>
      </c>
      <c r="AH134" s="8">
        <f t="shared" si="63"/>
        <v>0</v>
      </c>
      <c r="AI134" s="8">
        <f t="shared" si="63"/>
        <v>0</v>
      </c>
      <c r="AJ134" s="8">
        <f t="shared" si="63"/>
        <v>0</v>
      </c>
      <c r="AK134" s="8">
        <f t="shared" si="63"/>
        <v>0</v>
      </c>
      <c r="AL134" s="8">
        <f t="shared" si="63"/>
        <v>0</v>
      </c>
      <c r="AM134" s="8">
        <f t="shared" si="63"/>
        <v>0</v>
      </c>
      <c r="AN134" s="8">
        <f t="shared" si="63"/>
        <v>0</v>
      </c>
      <c r="AO134" s="8">
        <f t="shared" si="63"/>
        <v>0</v>
      </c>
      <c r="AP134" s="8">
        <f t="shared" si="63"/>
        <v>0</v>
      </c>
      <c r="AQ134" s="8">
        <f t="shared" si="63"/>
        <v>835.59400000000005</v>
      </c>
      <c r="AR134" s="128">
        <f t="shared" si="34"/>
        <v>0.64252342197698098</v>
      </c>
    </row>
    <row r="135" spans="1:44" ht="54.75" customHeight="1" x14ac:dyDescent="0.25">
      <c r="A135" s="55"/>
      <c r="B135" s="27" t="s">
        <v>310</v>
      </c>
      <c r="C135" s="28"/>
      <c r="D135" s="28" t="s">
        <v>311</v>
      </c>
      <c r="E135" s="8">
        <f t="shared" ref="E135:AQ135" si="64">E136+E141+E148</f>
        <v>938.25400000000002</v>
      </c>
      <c r="F135" s="8">
        <f t="shared" si="64"/>
        <v>46.2</v>
      </c>
      <c r="G135" s="8">
        <f t="shared" si="64"/>
        <v>0.92957746478873238</v>
      </c>
      <c r="H135" s="8">
        <f t="shared" si="64"/>
        <v>0</v>
      </c>
      <c r="I135" s="8">
        <f t="shared" si="64"/>
        <v>0</v>
      </c>
      <c r="J135" s="8">
        <f t="shared" si="64"/>
        <v>0</v>
      </c>
      <c r="K135" s="8">
        <f t="shared" si="64"/>
        <v>0</v>
      </c>
      <c r="L135" s="8">
        <f t="shared" si="64"/>
        <v>0</v>
      </c>
      <c r="M135" s="8">
        <f t="shared" si="64"/>
        <v>0</v>
      </c>
      <c r="N135" s="8">
        <f t="shared" si="64"/>
        <v>0</v>
      </c>
      <c r="O135" s="8">
        <f t="shared" si="64"/>
        <v>0</v>
      </c>
      <c r="P135" s="8">
        <f t="shared" si="64"/>
        <v>0</v>
      </c>
      <c r="Q135" s="8">
        <f t="shared" si="64"/>
        <v>0</v>
      </c>
      <c r="R135" s="8">
        <f t="shared" si="64"/>
        <v>0</v>
      </c>
      <c r="S135" s="8">
        <f t="shared" si="64"/>
        <v>0</v>
      </c>
      <c r="T135" s="8">
        <f t="shared" si="64"/>
        <v>0</v>
      </c>
      <c r="U135" s="8">
        <f t="shared" si="64"/>
        <v>0</v>
      </c>
      <c r="V135" s="8">
        <f t="shared" si="64"/>
        <v>0</v>
      </c>
      <c r="W135" s="8">
        <f t="shared" si="64"/>
        <v>0</v>
      </c>
      <c r="X135" s="8">
        <f t="shared" si="64"/>
        <v>0</v>
      </c>
      <c r="Y135" s="8">
        <f t="shared" si="64"/>
        <v>0</v>
      </c>
      <c r="Z135" s="8">
        <f t="shared" si="64"/>
        <v>0</v>
      </c>
      <c r="AA135" s="8">
        <f t="shared" si="64"/>
        <v>0</v>
      </c>
      <c r="AB135" s="8">
        <f t="shared" si="64"/>
        <v>0</v>
      </c>
      <c r="AC135" s="8">
        <f t="shared" si="64"/>
        <v>0</v>
      </c>
      <c r="AD135" s="8">
        <f t="shared" si="64"/>
        <v>0</v>
      </c>
      <c r="AE135" s="8">
        <f t="shared" si="64"/>
        <v>0</v>
      </c>
      <c r="AF135" s="8">
        <f t="shared" si="64"/>
        <v>0</v>
      </c>
      <c r="AG135" s="8">
        <f t="shared" si="64"/>
        <v>0</v>
      </c>
      <c r="AH135" s="8">
        <f t="shared" si="64"/>
        <v>0</v>
      </c>
      <c r="AI135" s="8">
        <f t="shared" si="64"/>
        <v>0</v>
      </c>
      <c r="AJ135" s="8">
        <f t="shared" si="64"/>
        <v>0</v>
      </c>
      <c r="AK135" s="8">
        <f t="shared" si="64"/>
        <v>0</v>
      </c>
      <c r="AL135" s="8">
        <f t="shared" si="64"/>
        <v>0</v>
      </c>
      <c r="AM135" s="8">
        <f t="shared" si="64"/>
        <v>0</v>
      </c>
      <c r="AN135" s="8">
        <f t="shared" si="64"/>
        <v>0</v>
      </c>
      <c r="AO135" s="8">
        <f t="shared" si="64"/>
        <v>0</v>
      </c>
      <c r="AP135" s="8">
        <f t="shared" si="64"/>
        <v>0</v>
      </c>
      <c r="AQ135" s="8">
        <f t="shared" si="64"/>
        <v>669.91200000000003</v>
      </c>
      <c r="AR135" s="128">
        <f t="shared" si="34"/>
        <v>0.71399855476235652</v>
      </c>
    </row>
    <row r="136" spans="1:44" ht="39" customHeight="1" x14ac:dyDescent="0.25">
      <c r="A136" s="55"/>
      <c r="B136" s="27" t="s">
        <v>312</v>
      </c>
      <c r="C136" s="43"/>
      <c r="D136" s="43" t="s">
        <v>313</v>
      </c>
      <c r="E136" s="8">
        <f>E137+E139</f>
        <v>72.55</v>
      </c>
      <c r="F136" s="8">
        <f t="shared" ref="F136:AP136" si="65">F137+F139</f>
        <v>0</v>
      </c>
      <c r="G136" s="8">
        <f t="shared" si="65"/>
        <v>0</v>
      </c>
      <c r="H136" s="8">
        <f t="shared" si="65"/>
        <v>0</v>
      </c>
      <c r="I136" s="8">
        <f t="shared" si="65"/>
        <v>0</v>
      </c>
      <c r="J136" s="8">
        <f t="shared" si="65"/>
        <v>0</v>
      </c>
      <c r="K136" s="8">
        <f t="shared" si="65"/>
        <v>0</v>
      </c>
      <c r="L136" s="8">
        <f t="shared" si="65"/>
        <v>0</v>
      </c>
      <c r="M136" s="8">
        <f t="shared" si="65"/>
        <v>0</v>
      </c>
      <c r="N136" s="8">
        <f t="shared" si="65"/>
        <v>0</v>
      </c>
      <c r="O136" s="8">
        <f t="shared" si="65"/>
        <v>0</v>
      </c>
      <c r="P136" s="8">
        <f t="shared" si="65"/>
        <v>0</v>
      </c>
      <c r="Q136" s="8">
        <f t="shared" si="65"/>
        <v>0</v>
      </c>
      <c r="R136" s="8">
        <f t="shared" si="65"/>
        <v>0</v>
      </c>
      <c r="S136" s="8">
        <f t="shared" si="65"/>
        <v>0</v>
      </c>
      <c r="T136" s="8">
        <f t="shared" si="65"/>
        <v>0</v>
      </c>
      <c r="U136" s="8">
        <f t="shared" si="65"/>
        <v>0</v>
      </c>
      <c r="V136" s="8">
        <f t="shared" si="65"/>
        <v>0</v>
      </c>
      <c r="W136" s="8">
        <f t="shared" si="65"/>
        <v>0</v>
      </c>
      <c r="X136" s="8">
        <f t="shared" si="65"/>
        <v>0</v>
      </c>
      <c r="Y136" s="8">
        <f t="shared" si="65"/>
        <v>0</v>
      </c>
      <c r="Z136" s="8">
        <f t="shared" si="65"/>
        <v>0</v>
      </c>
      <c r="AA136" s="8">
        <f t="shared" si="65"/>
        <v>0</v>
      </c>
      <c r="AB136" s="8">
        <f t="shared" si="65"/>
        <v>0</v>
      </c>
      <c r="AC136" s="8">
        <f t="shared" si="65"/>
        <v>0</v>
      </c>
      <c r="AD136" s="8">
        <f t="shared" si="65"/>
        <v>0</v>
      </c>
      <c r="AE136" s="8">
        <f t="shared" si="65"/>
        <v>0</v>
      </c>
      <c r="AF136" s="8">
        <f t="shared" si="65"/>
        <v>0</v>
      </c>
      <c r="AG136" s="8">
        <f t="shared" si="65"/>
        <v>0</v>
      </c>
      <c r="AH136" s="8">
        <f t="shared" si="65"/>
        <v>0</v>
      </c>
      <c r="AI136" s="8">
        <f t="shared" si="65"/>
        <v>0</v>
      </c>
      <c r="AJ136" s="8">
        <f t="shared" si="65"/>
        <v>0</v>
      </c>
      <c r="AK136" s="8">
        <f t="shared" si="65"/>
        <v>0</v>
      </c>
      <c r="AL136" s="8">
        <f t="shared" si="65"/>
        <v>0</v>
      </c>
      <c r="AM136" s="8">
        <f t="shared" si="65"/>
        <v>0</v>
      </c>
      <c r="AN136" s="8">
        <f t="shared" si="65"/>
        <v>0</v>
      </c>
      <c r="AO136" s="8">
        <f t="shared" si="65"/>
        <v>0</v>
      </c>
      <c r="AP136" s="8">
        <f t="shared" si="65"/>
        <v>0</v>
      </c>
      <c r="AQ136" s="8">
        <f>AQ137+AQ139</f>
        <v>72.5</v>
      </c>
      <c r="AR136" s="128">
        <f t="shared" si="34"/>
        <v>0.99931082012405237</v>
      </c>
    </row>
    <row r="137" spans="1:44" ht="37.5" customHeight="1" x14ac:dyDescent="0.25">
      <c r="A137" s="55"/>
      <c r="B137" s="27" t="s">
        <v>314</v>
      </c>
      <c r="C137" s="43"/>
      <c r="D137" s="43" t="s">
        <v>315</v>
      </c>
      <c r="E137" s="8">
        <f>E138</f>
        <v>67.45</v>
      </c>
      <c r="F137" s="8">
        <f t="shared" ref="F137:AQ137" si="66">F138</f>
        <v>0</v>
      </c>
      <c r="G137" s="8">
        <f t="shared" si="66"/>
        <v>0</v>
      </c>
      <c r="H137" s="8">
        <f t="shared" si="66"/>
        <v>0</v>
      </c>
      <c r="I137" s="8">
        <f t="shared" si="66"/>
        <v>0</v>
      </c>
      <c r="J137" s="8">
        <f t="shared" si="66"/>
        <v>0</v>
      </c>
      <c r="K137" s="8">
        <f t="shared" si="66"/>
        <v>0</v>
      </c>
      <c r="L137" s="8">
        <f t="shared" si="66"/>
        <v>0</v>
      </c>
      <c r="M137" s="8">
        <f t="shared" si="66"/>
        <v>0</v>
      </c>
      <c r="N137" s="8">
        <f t="shared" si="66"/>
        <v>0</v>
      </c>
      <c r="O137" s="8">
        <f t="shared" si="66"/>
        <v>0</v>
      </c>
      <c r="P137" s="8">
        <f t="shared" si="66"/>
        <v>0</v>
      </c>
      <c r="Q137" s="8">
        <f t="shared" si="66"/>
        <v>0</v>
      </c>
      <c r="R137" s="8">
        <f t="shared" si="66"/>
        <v>0</v>
      </c>
      <c r="S137" s="8">
        <f t="shared" si="66"/>
        <v>0</v>
      </c>
      <c r="T137" s="8">
        <f t="shared" si="66"/>
        <v>0</v>
      </c>
      <c r="U137" s="8">
        <f t="shared" si="66"/>
        <v>0</v>
      </c>
      <c r="V137" s="8">
        <f t="shared" si="66"/>
        <v>0</v>
      </c>
      <c r="W137" s="8">
        <f t="shared" si="66"/>
        <v>0</v>
      </c>
      <c r="X137" s="8">
        <f t="shared" si="66"/>
        <v>0</v>
      </c>
      <c r="Y137" s="8">
        <f t="shared" si="66"/>
        <v>0</v>
      </c>
      <c r="Z137" s="8">
        <f t="shared" si="66"/>
        <v>0</v>
      </c>
      <c r="AA137" s="8">
        <f t="shared" si="66"/>
        <v>0</v>
      </c>
      <c r="AB137" s="8">
        <f t="shared" si="66"/>
        <v>0</v>
      </c>
      <c r="AC137" s="8">
        <f t="shared" si="66"/>
        <v>0</v>
      </c>
      <c r="AD137" s="8">
        <f t="shared" si="66"/>
        <v>0</v>
      </c>
      <c r="AE137" s="8">
        <f t="shared" si="66"/>
        <v>0</v>
      </c>
      <c r="AF137" s="8">
        <f t="shared" si="66"/>
        <v>0</v>
      </c>
      <c r="AG137" s="8">
        <f t="shared" si="66"/>
        <v>0</v>
      </c>
      <c r="AH137" s="8">
        <f t="shared" si="66"/>
        <v>0</v>
      </c>
      <c r="AI137" s="8">
        <f t="shared" si="66"/>
        <v>0</v>
      </c>
      <c r="AJ137" s="8">
        <f t="shared" si="66"/>
        <v>0</v>
      </c>
      <c r="AK137" s="8">
        <f t="shared" si="66"/>
        <v>0</v>
      </c>
      <c r="AL137" s="8">
        <f t="shared" si="66"/>
        <v>0</v>
      </c>
      <c r="AM137" s="8">
        <f t="shared" si="66"/>
        <v>0</v>
      </c>
      <c r="AN137" s="8">
        <f t="shared" si="66"/>
        <v>0</v>
      </c>
      <c r="AO137" s="8">
        <f t="shared" si="66"/>
        <v>0</v>
      </c>
      <c r="AP137" s="8">
        <f t="shared" si="66"/>
        <v>0</v>
      </c>
      <c r="AQ137" s="8">
        <f t="shared" si="66"/>
        <v>67.400000000000006</v>
      </c>
      <c r="AR137" s="128">
        <f t="shared" si="34"/>
        <v>0.99925871015567092</v>
      </c>
    </row>
    <row r="138" spans="1:44" ht="36" customHeight="1" x14ac:dyDescent="0.25">
      <c r="A138" s="55"/>
      <c r="B138" s="27"/>
      <c r="C138" s="44" t="s">
        <v>70</v>
      </c>
      <c r="D138" s="42" t="s">
        <v>71</v>
      </c>
      <c r="E138" s="8">
        <v>67.45</v>
      </c>
      <c r="F138" s="8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>
        <v>67.400000000000006</v>
      </c>
      <c r="AR138" s="128">
        <f t="shared" si="34"/>
        <v>0.99925871015567092</v>
      </c>
    </row>
    <row r="139" spans="1:44" ht="18" customHeight="1" x14ac:dyDescent="0.25">
      <c r="A139" s="55"/>
      <c r="B139" s="27" t="s">
        <v>316</v>
      </c>
      <c r="C139" s="43"/>
      <c r="D139" s="43" t="s">
        <v>317</v>
      </c>
      <c r="E139" s="8">
        <f>E140</f>
        <v>5.0999999999999996</v>
      </c>
      <c r="F139" s="8">
        <f t="shared" ref="F139:AQ139" si="67">F140</f>
        <v>0</v>
      </c>
      <c r="G139" s="8">
        <f t="shared" si="67"/>
        <v>0</v>
      </c>
      <c r="H139" s="8">
        <f t="shared" si="67"/>
        <v>0</v>
      </c>
      <c r="I139" s="8">
        <f t="shared" si="67"/>
        <v>0</v>
      </c>
      <c r="J139" s="8">
        <f t="shared" si="67"/>
        <v>0</v>
      </c>
      <c r="K139" s="8">
        <f t="shared" si="67"/>
        <v>0</v>
      </c>
      <c r="L139" s="8">
        <f t="shared" si="67"/>
        <v>0</v>
      </c>
      <c r="M139" s="8">
        <f t="shared" si="67"/>
        <v>0</v>
      </c>
      <c r="N139" s="8">
        <f t="shared" si="67"/>
        <v>0</v>
      </c>
      <c r="O139" s="8">
        <f t="shared" si="67"/>
        <v>0</v>
      </c>
      <c r="P139" s="8">
        <f t="shared" si="67"/>
        <v>0</v>
      </c>
      <c r="Q139" s="8">
        <f t="shared" si="67"/>
        <v>0</v>
      </c>
      <c r="R139" s="8">
        <f t="shared" si="67"/>
        <v>0</v>
      </c>
      <c r="S139" s="8">
        <f t="shared" si="67"/>
        <v>0</v>
      </c>
      <c r="T139" s="8">
        <f t="shared" si="67"/>
        <v>0</v>
      </c>
      <c r="U139" s="8">
        <f t="shared" si="67"/>
        <v>0</v>
      </c>
      <c r="V139" s="8">
        <f t="shared" si="67"/>
        <v>0</v>
      </c>
      <c r="W139" s="8">
        <f t="shared" si="67"/>
        <v>0</v>
      </c>
      <c r="X139" s="8">
        <f t="shared" si="67"/>
        <v>0</v>
      </c>
      <c r="Y139" s="8">
        <f t="shared" si="67"/>
        <v>0</v>
      </c>
      <c r="Z139" s="8">
        <f t="shared" si="67"/>
        <v>0</v>
      </c>
      <c r="AA139" s="8">
        <f t="shared" si="67"/>
        <v>0</v>
      </c>
      <c r="AB139" s="8">
        <f t="shared" si="67"/>
        <v>0</v>
      </c>
      <c r="AC139" s="8">
        <f t="shared" si="67"/>
        <v>0</v>
      </c>
      <c r="AD139" s="8">
        <f t="shared" si="67"/>
        <v>0</v>
      </c>
      <c r="AE139" s="8">
        <f t="shared" si="67"/>
        <v>0</v>
      </c>
      <c r="AF139" s="8">
        <f t="shared" si="67"/>
        <v>0</v>
      </c>
      <c r="AG139" s="8">
        <f t="shared" si="67"/>
        <v>0</v>
      </c>
      <c r="AH139" s="8">
        <f t="shared" si="67"/>
        <v>0</v>
      </c>
      <c r="AI139" s="8">
        <f t="shared" si="67"/>
        <v>0</v>
      </c>
      <c r="AJ139" s="8">
        <f t="shared" si="67"/>
        <v>0</v>
      </c>
      <c r="AK139" s="8">
        <f t="shared" si="67"/>
        <v>0</v>
      </c>
      <c r="AL139" s="8">
        <f t="shared" si="67"/>
        <v>0</v>
      </c>
      <c r="AM139" s="8">
        <f t="shared" si="67"/>
        <v>0</v>
      </c>
      <c r="AN139" s="8">
        <f t="shared" si="67"/>
        <v>0</v>
      </c>
      <c r="AO139" s="8">
        <f t="shared" si="67"/>
        <v>0</v>
      </c>
      <c r="AP139" s="8">
        <f t="shared" si="67"/>
        <v>0</v>
      </c>
      <c r="AQ139" s="8">
        <f t="shared" si="67"/>
        <v>5.0999999999999996</v>
      </c>
      <c r="AR139" s="128">
        <f t="shared" si="34"/>
        <v>1</v>
      </c>
    </row>
    <row r="140" spans="1:44" ht="38.25" customHeight="1" x14ac:dyDescent="0.25">
      <c r="A140" s="55"/>
      <c r="B140" s="27"/>
      <c r="C140" s="44" t="s">
        <v>70</v>
      </c>
      <c r="D140" s="42" t="s">
        <v>71</v>
      </c>
      <c r="E140" s="8">
        <v>5.0999999999999996</v>
      </c>
      <c r="F140" s="8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>
        <v>5.0999999999999996</v>
      </c>
      <c r="AR140" s="128">
        <f t="shared" ref="AR140:AR203" si="68">AQ140/E140</f>
        <v>1</v>
      </c>
    </row>
    <row r="141" spans="1:44" ht="33" customHeight="1" x14ac:dyDescent="0.25">
      <c r="A141" s="55"/>
      <c r="B141" s="27" t="s">
        <v>318</v>
      </c>
      <c r="C141" s="43"/>
      <c r="D141" s="43" t="s">
        <v>319</v>
      </c>
      <c r="E141" s="8">
        <f>E142+E144+E146</f>
        <v>278.20400000000001</v>
      </c>
      <c r="F141" s="8">
        <f t="shared" ref="F141:AQ141" si="69">F142+F144+F146</f>
        <v>46.2</v>
      </c>
      <c r="G141" s="8">
        <f t="shared" si="69"/>
        <v>0.92957746478873238</v>
      </c>
      <c r="H141" s="8">
        <f t="shared" si="69"/>
        <v>0</v>
      </c>
      <c r="I141" s="8">
        <f t="shared" si="69"/>
        <v>0</v>
      </c>
      <c r="J141" s="8">
        <f t="shared" si="69"/>
        <v>0</v>
      </c>
      <c r="K141" s="8">
        <f t="shared" si="69"/>
        <v>0</v>
      </c>
      <c r="L141" s="8">
        <f t="shared" si="69"/>
        <v>0</v>
      </c>
      <c r="M141" s="8">
        <f t="shared" si="69"/>
        <v>0</v>
      </c>
      <c r="N141" s="8">
        <f t="shared" si="69"/>
        <v>0</v>
      </c>
      <c r="O141" s="8">
        <f t="shared" si="69"/>
        <v>0</v>
      </c>
      <c r="P141" s="8">
        <f t="shared" si="69"/>
        <v>0</v>
      </c>
      <c r="Q141" s="8">
        <f t="shared" si="69"/>
        <v>0</v>
      </c>
      <c r="R141" s="8">
        <f t="shared" si="69"/>
        <v>0</v>
      </c>
      <c r="S141" s="8">
        <f t="shared" si="69"/>
        <v>0</v>
      </c>
      <c r="T141" s="8">
        <f t="shared" si="69"/>
        <v>0</v>
      </c>
      <c r="U141" s="8">
        <f t="shared" si="69"/>
        <v>0</v>
      </c>
      <c r="V141" s="8">
        <f t="shared" si="69"/>
        <v>0</v>
      </c>
      <c r="W141" s="8">
        <f t="shared" si="69"/>
        <v>0</v>
      </c>
      <c r="X141" s="8">
        <f t="shared" si="69"/>
        <v>0</v>
      </c>
      <c r="Y141" s="8">
        <f t="shared" si="69"/>
        <v>0</v>
      </c>
      <c r="Z141" s="8">
        <f t="shared" si="69"/>
        <v>0</v>
      </c>
      <c r="AA141" s="8">
        <f t="shared" si="69"/>
        <v>0</v>
      </c>
      <c r="AB141" s="8">
        <f t="shared" si="69"/>
        <v>0</v>
      </c>
      <c r="AC141" s="8">
        <f t="shared" si="69"/>
        <v>0</v>
      </c>
      <c r="AD141" s="8">
        <f t="shared" si="69"/>
        <v>0</v>
      </c>
      <c r="AE141" s="8">
        <f t="shared" si="69"/>
        <v>0</v>
      </c>
      <c r="AF141" s="8">
        <f t="shared" si="69"/>
        <v>0</v>
      </c>
      <c r="AG141" s="8">
        <f t="shared" si="69"/>
        <v>0</v>
      </c>
      <c r="AH141" s="8">
        <f t="shared" si="69"/>
        <v>0</v>
      </c>
      <c r="AI141" s="8">
        <f t="shared" si="69"/>
        <v>0</v>
      </c>
      <c r="AJ141" s="8">
        <f t="shared" si="69"/>
        <v>0</v>
      </c>
      <c r="AK141" s="8">
        <f t="shared" si="69"/>
        <v>0</v>
      </c>
      <c r="AL141" s="8">
        <f t="shared" si="69"/>
        <v>0</v>
      </c>
      <c r="AM141" s="8">
        <f t="shared" si="69"/>
        <v>0</v>
      </c>
      <c r="AN141" s="8">
        <f t="shared" si="69"/>
        <v>0</v>
      </c>
      <c r="AO141" s="8">
        <f t="shared" si="69"/>
        <v>0</v>
      </c>
      <c r="AP141" s="8">
        <f t="shared" si="69"/>
        <v>0</v>
      </c>
      <c r="AQ141" s="8">
        <f t="shared" si="69"/>
        <v>184.41300000000001</v>
      </c>
      <c r="AR141" s="128">
        <f t="shared" si="68"/>
        <v>0.66286969274345442</v>
      </c>
    </row>
    <row r="142" spans="1:44" ht="51.75" customHeight="1" x14ac:dyDescent="0.25">
      <c r="A142" s="55"/>
      <c r="B142" s="27" t="s">
        <v>320</v>
      </c>
      <c r="C142" s="43"/>
      <c r="D142" s="43" t="s">
        <v>321</v>
      </c>
      <c r="E142" s="8">
        <f>E143</f>
        <v>85</v>
      </c>
      <c r="F142" s="8">
        <f t="shared" ref="F142:AQ142" si="70">F143</f>
        <v>0</v>
      </c>
      <c r="G142" s="8">
        <f t="shared" si="70"/>
        <v>0</v>
      </c>
      <c r="H142" s="8">
        <f t="shared" si="70"/>
        <v>0</v>
      </c>
      <c r="I142" s="8">
        <f t="shared" si="70"/>
        <v>0</v>
      </c>
      <c r="J142" s="8">
        <f t="shared" si="70"/>
        <v>0</v>
      </c>
      <c r="K142" s="8">
        <f t="shared" si="70"/>
        <v>0</v>
      </c>
      <c r="L142" s="8">
        <f t="shared" si="70"/>
        <v>0</v>
      </c>
      <c r="M142" s="8">
        <f t="shared" si="70"/>
        <v>0</v>
      </c>
      <c r="N142" s="8">
        <f t="shared" si="70"/>
        <v>0</v>
      </c>
      <c r="O142" s="8">
        <f t="shared" si="70"/>
        <v>0</v>
      </c>
      <c r="P142" s="8">
        <f t="shared" si="70"/>
        <v>0</v>
      </c>
      <c r="Q142" s="8">
        <f t="shared" si="70"/>
        <v>0</v>
      </c>
      <c r="R142" s="8">
        <f t="shared" si="70"/>
        <v>0</v>
      </c>
      <c r="S142" s="8">
        <f t="shared" si="70"/>
        <v>0</v>
      </c>
      <c r="T142" s="8">
        <f t="shared" si="70"/>
        <v>0</v>
      </c>
      <c r="U142" s="8">
        <f t="shared" si="70"/>
        <v>0</v>
      </c>
      <c r="V142" s="8">
        <f t="shared" si="70"/>
        <v>0</v>
      </c>
      <c r="W142" s="8">
        <f t="shared" si="70"/>
        <v>0</v>
      </c>
      <c r="X142" s="8">
        <f t="shared" si="70"/>
        <v>0</v>
      </c>
      <c r="Y142" s="8">
        <f t="shared" si="70"/>
        <v>0</v>
      </c>
      <c r="Z142" s="8">
        <f t="shared" si="70"/>
        <v>0</v>
      </c>
      <c r="AA142" s="8">
        <f t="shared" si="70"/>
        <v>0</v>
      </c>
      <c r="AB142" s="8">
        <f t="shared" si="70"/>
        <v>0</v>
      </c>
      <c r="AC142" s="8">
        <f t="shared" si="70"/>
        <v>0</v>
      </c>
      <c r="AD142" s="8">
        <f t="shared" si="70"/>
        <v>0</v>
      </c>
      <c r="AE142" s="8">
        <f t="shared" si="70"/>
        <v>0</v>
      </c>
      <c r="AF142" s="8">
        <f t="shared" si="70"/>
        <v>0</v>
      </c>
      <c r="AG142" s="8">
        <f t="shared" si="70"/>
        <v>0</v>
      </c>
      <c r="AH142" s="8">
        <f t="shared" si="70"/>
        <v>0</v>
      </c>
      <c r="AI142" s="8">
        <f t="shared" si="70"/>
        <v>0</v>
      </c>
      <c r="AJ142" s="8">
        <f t="shared" si="70"/>
        <v>0</v>
      </c>
      <c r="AK142" s="8">
        <f t="shared" si="70"/>
        <v>0</v>
      </c>
      <c r="AL142" s="8">
        <f t="shared" si="70"/>
        <v>0</v>
      </c>
      <c r="AM142" s="8">
        <f t="shared" si="70"/>
        <v>0</v>
      </c>
      <c r="AN142" s="8">
        <f t="shared" si="70"/>
        <v>0</v>
      </c>
      <c r="AO142" s="8">
        <f t="shared" si="70"/>
        <v>0</v>
      </c>
      <c r="AP142" s="8">
        <f t="shared" si="70"/>
        <v>0</v>
      </c>
      <c r="AQ142" s="8">
        <f t="shared" si="70"/>
        <v>41.713000000000001</v>
      </c>
      <c r="AR142" s="128">
        <f t="shared" si="68"/>
        <v>0.49074117647058824</v>
      </c>
    </row>
    <row r="143" spans="1:44" ht="39.75" customHeight="1" x14ac:dyDescent="0.25">
      <c r="A143" s="55"/>
      <c r="B143" s="27"/>
      <c r="C143" s="44" t="s">
        <v>70</v>
      </c>
      <c r="D143" s="42" t="s">
        <v>71</v>
      </c>
      <c r="E143" s="8">
        <v>85</v>
      </c>
      <c r="F143" s="8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>
        <v>41.713000000000001</v>
      </c>
      <c r="AR143" s="128">
        <f t="shared" si="68"/>
        <v>0.49074117647058824</v>
      </c>
    </row>
    <row r="144" spans="1:44" ht="34.5" customHeight="1" x14ac:dyDescent="0.25">
      <c r="A144" s="55"/>
      <c r="B144" s="27" t="s">
        <v>322</v>
      </c>
      <c r="C144" s="43"/>
      <c r="D144" s="43" t="s">
        <v>323</v>
      </c>
      <c r="E144" s="8">
        <f>E145</f>
        <v>143.50399999999999</v>
      </c>
      <c r="F144" s="8">
        <f t="shared" ref="F144:AQ144" si="71">F145</f>
        <v>0</v>
      </c>
      <c r="G144" s="8">
        <f t="shared" si="71"/>
        <v>0</v>
      </c>
      <c r="H144" s="8">
        <f t="shared" si="71"/>
        <v>0</v>
      </c>
      <c r="I144" s="8">
        <f t="shared" si="71"/>
        <v>0</v>
      </c>
      <c r="J144" s="8">
        <f t="shared" si="71"/>
        <v>0</v>
      </c>
      <c r="K144" s="8">
        <f t="shared" si="71"/>
        <v>0</v>
      </c>
      <c r="L144" s="8">
        <f t="shared" si="71"/>
        <v>0</v>
      </c>
      <c r="M144" s="8">
        <f t="shared" si="71"/>
        <v>0</v>
      </c>
      <c r="N144" s="8">
        <f t="shared" si="71"/>
        <v>0</v>
      </c>
      <c r="O144" s="8">
        <f t="shared" si="71"/>
        <v>0</v>
      </c>
      <c r="P144" s="8">
        <f t="shared" si="71"/>
        <v>0</v>
      </c>
      <c r="Q144" s="8">
        <f t="shared" si="71"/>
        <v>0</v>
      </c>
      <c r="R144" s="8">
        <f t="shared" si="71"/>
        <v>0</v>
      </c>
      <c r="S144" s="8">
        <f t="shared" si="71"/>
        <v>0</v>
      </c>
      <c r="T144" s="8">
        <f t="shared" si="71"/>
        <v>0</v>
      </c>
      <c r="U144" s="8">
        <f t="shared" si="71"/>
        <v>0</v>
      </c>
      <c r="V144" s="8">
        <f t="shared" si="71"/>
        <v>0</v>
      </c>
      <c r="W144" s="8">
        <f t="shared" si="71"/>
        <v>0</v>
      </c>
      <c r="X144" s="8">
        <f t="shared" si="71"/>
        <v>0</v>
      </c>
      <c r="Y144" s="8">
        <f t="shared" si="71"/>
        <v>0</v>
      </c>
      <c r="Z144" s="8">
        <f t="shared" si="71"/>
        <v>0</v>
      </c>
      <c r="AA144" s="8">
        <f t="shared" si="71"/>
        <v>0</v>
      </c>
      <c r="AB144" s="8">
        <f t="shared" si="71"/>
        <v>0</v>
      </c>
      <c r="AC144" s="8">
        <f t="shared" si="71"/>
        <v>0</v>
      </c>
      <c r="AD144" s="8">
        <f t="shared" si="71"/>
        <v>0</v>
      </c>
      <c r="AE144" s="8">
        <f t="shared" si="71"/>
        <v>0</v>
      </c>
      <c r="AF144" s="8">
        <f t="shared" si="71"/>
        <v>0</v>
      </c>
      <c r="AG144" s="8">
        <f t="shared" si="71"/>
        <v>0</v>
      </c>
      <c r="AH144" s="8">
        <f t="shared" si="71"/>
        <v>0</v>
      </c>
      <c r="AI144" s="8">
        <f t="shared" si="71"/>
        <v>0</v>
      </c>
      <c r="AJ144" s="8">
        <f t="shared" si="71"/>
        <v>0</v>
      </c>
      <c r="AK144" s="8">
        <f t="shared" si="71"/>
        <v>0</v>
      </c>
      <c r="AL144" s="8">
        <f t="shared" si="71"/>
        <v>0</v>
      </c>
      <c r="AM144" s="8">
        <f t="shared" si="71"/>
        <v>0</v>
      </c>
      <c r="AN144" s="8">
        <f t="shared" si="71"/>
        <v>0</v>
      </c>
      <c r="AO144" s="8">
        <f t="shared" si="71"/>
        <v>0</v>
      </c>
      <c r="AP144" s="8">
        <f t="shared" si="71"/>
        <v>0</v>
      </c>
      <c r="AQ144" s="8">
        <f t="shared" si="71"/>
        <v>93</v>
      </c>
      <c r="AR144" s="128">
        <f t="shared" si="68"/>
        <v>0.64806555914817709</v>
      </c>
    </row>
    <row r="145" spans="1:44" ht="36.75" customHeight="1" x14ac:dyDescent="0.25">
      <c r="A145" s="55"/>
      <c r="B145" s="27"/>
      <c r="C145" s="44" t="s">
        <v>70</v>
      </c>
      <c r="D145" s="42" t="s">
        <v>71</v>
      </c>
      <c r="E145" s="8">
        <v>143.50399999999999</v>
      </c>
      <c r="F145" s="8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>
        <v>93</v>
      </c>
      <c r="AR145" s="128">
        <f t="shared" si="68"/>
        <v>0.64806555914817709</v>
      </c>
    </row>
    <row r="146" spans="1:44" ht="63.75" customHeight="1" x14ac:dyDescent="0.25">
      <c r="A146" s="55"/>
      <c r="B146" s="27" t="s">
        <v>324</v>
      </c>
      <c r="C146" s="44"/>
      <c r="D146" s="43" t="s">
        <v>325</v>
      </c>
      <c r="E146" s="8">
        <f>E147</f>
        <v>49.7</v>
      </c>
      <c r="F146" s="8">
        <f t="shared" ref="F146:AQ146" si="72">F147</f>
        <v>46.2</v>
      </c>
      <c r="G146" s="8">
        <f t="shared" si="72"/>
        <v>0.92957746478873238</v>
      </c>
      <c r="H146" s="8">
        <f t="shared" si="72"/>
        <v>0</v>
      </c>
      <c r="I146" s="8">
        <f t="shared" si="72"/>
        <v>0</v>
      </c>
      <c r="J146" s="8">
        <f t="shared" si="72"/>
        <v>0</v>
      </c>
      <c r="K146" s="8">
        <f t="shared" si="72"/>
        <v>0</v>
      </c>
      <c r="L146" s="8">
        <f t="shared" si="72"/>
        <v>0</v>
      </c>
      <c r="M146" s="8">
        <f t="shared" si="72"/>
        <v>0</v>
      </c>
      <c r="N146" s="8">
        <f t="shared" si="72"/>
        <v>0</v>
      </c>
      <c r="O146" s="8">
        <f t="shared" si="72"/>
        <v>0</v>
      </c>
      <c r="P146" s="8">
        <f t="shared" si="72"/>
        <v>0</v>
      </c>
      <c r="Q146" s="8">
        <f t="shared" si="72"/>
        <v>0</v>
      </c>
      <c r="R146" s="8">
        <f t="shared" si="72"/>
        <v>0</v>
      </c>
      <c r="S146" s="8">
        <f t="shared" si="72"/>
        <v>0</v>
      </c>
      <c r="T146" s="8">
        <f t="shared" si="72"/>
        <v>0</v>
      </c>
      <c r="U146" s="8">
        <f t="shared" si="72"/>
        <v>0</v>
      </c>
      <c r="V146" s="8">
        <f t="shared" si="72"/>
        <v>0</v>
      </c>
      <c r="W146" s="8">
        <f t="shared" si="72"/>
        <v>0</v>
      </c>
      <c r="X146" s="8">
        <f t="shared" si="72"/>
        <v>0</v>
      </c>
      <c r="Y146" s="8">
        <f t="shared" si="72"/>
        <v>0</v>
      </c>
      <c r="Z146" s="8">
        <f t="shared" si="72"/>
        <v>0</v>
      </c>
      <c r="AA146" s="8">
        <f t="shared" si="72"/>
        <v>0</v>
      </c>
      <c r="AB146" s="8">
        <f t="shared" si="72"/>
        <v>0</v>
      </c>
      <c r="AC146" s="8">
        <f t="shared" si="72"/>
        <v>0</v>
      </c>
      <c r="AD146" s="8">
        <f t="shared" si="72"/>
        <v>0</v>
      </c>
      <c r="AE146" s="8">
        <f t="shared" si="72"/>
        <v>0</v>
      </c>
      <c r="AF146" s="8">
        <f t="shared" si="72"/>
        <v>0</v>
      </c>
      <c r="AG146" s="8">
        <f t="shared" si="72"/>
        <v>0</v>
      </c>
      <c r="AH146" s="8">
        <f t="shared" si="72"/>
        <v>0</v>
      </c>
      <c r="AI146" s="8">
        <f t="shared" si="72"/>
        <v>0</v>
      </c>
      <c r="AJ146" s="8">
        <f t="shared" si="72"/>
        <v>0</v>
      </c>
      <c r="AK146" s="8">
        <f t="shared" si="72"/>
        <v>0</v>
      </c>
      <c r="AL146" s="8">
        <f t="shared" si="72"/>
        <v>0</v>
      </c>
      <c r="AM146" s="8">
        <f t="shared" si="72"/>
        <v>0</v>
      </c>
      <c r="AN146" s="8">
        <f t="shared" si="72"/>
        <v>0</v>
      </c>
      <c r="AO146" s="8">
        <f t="shared" si="72"/>
        <v>0</v>
      </c>
      <c r="AP146" s="8">
        <f t="shared" si="72"/>
        <v>0</v>
      </c>
      <c r="AQ146" s="8">
        <f t="shared" si="72"/>
        <v>49.7</v>
      </c>
      <c r="AR146" s="128">
        <f t="shared" si="68"/>
        <v>1</v>
      </c>
    </row>
    <row r="147" spans="1:44" ht="37.5" customHeight="1" x14ac:dyDescent="0.25">
      <c r="A147" s="55"/>
      <c r="B147" s="27"/>
      <c r="C147" s="44" t="s">
        <v>70</v>
      </c>
      <c r="D147" s="42" t="s">
        <v>71</v>
      </c>
      <c r="E147" s="8">
        <v>49.7</v>
      </c>
      <c r="F147" s="8">
        <f>75-28.8</f>
        <v>46.2</v>
      </c>
      <c r="G147" s="128">
        <f>F147/E147</f>
        <v>0.92957746478873238</v>
      </c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>
        <v>49.7</v>
      </c>
      <c r="AR147" s="128">
        <f t="shared" si="68"/>
        <v>1</v>
      </c>
    </row>
    <row r="148" spans="1:44" ht="50.25" customHeight="1" x14ac:dyDescent="0.25">
      <c r="A148" s="55"/>
      <c r="B148" s="27" t="s">
        <v>326</v>
      </c>
      <c r="C148" s="43"/>
      <c r="D148" s="43" t="s">
        <v>327</v>
      </c>
      <c r="E148" s="8">
        <f t="shared" ref="E148:AQ148" si="73">E149+E151</f>
        <v>587.5</v>
      </c>
      <c r="F148" s="8">
        <f t="shared" si="73"/>
        <v>0</v>
      </c>
      <c r="G148" s="8">
        <f t="shared" si="73"/>
        <v>0</v>
      </c>
      <c r="H148" s="8">
        <f t="shared" si="73"/>
        <v>0</v>
      </c>
      <c r="I148" s="8">
        <f t="shared" si="73"/>
        <v>0</v>
      </c>
      <c r="J148" s="8">
        <f t="shared" si="73"/>
        <v>0</v>
      </c>
      <c r="K148" s="8">
        <f t="shared" si="73"/>
        <v>0</v>
      </c>
      <c r="L148" s="8">
        <f t="shared" si="73"/>
        <v>0</v>
      </c>
      <c r="M148" s="8">
        <f t="shared" si="73"/>
        <v>0</v>
      </c>
      <c r="N148" s="8">
        <f t="shared" si="73"/>
        <v>0</v>
      </c>
      <c r="O148" s="8">
        <f t="shared" si="73"/>
        <v>0</v>
      </c>
      <c r="P148" s="8">
        <f t="shared" si="73"/>
        <v>0</v>
      </c>
      <c r="Q148" s="8">
        <f t="shared" si="73"/>
        <v>0</v>
      </c>
      <c r="R148" s="8">
        <f t="shared" si="73"/>
        <v>0</v>
      </c>
      <c r="S148" s="8">
        <f t="shared" si="73"/>
        <v>0</v>
      </c>
      <c r="T148" s="8">
        <f t="shared" si="73"/>
        <v>0</v>
      </c>
      <c r="U148" s="8">
        <f t="shared" si="73"/>
        <v>0</v>
      </c>
      <c r="V148" s="8">
        <f t="shared" si="73"/>
        <v>0</v>
      </c>
      <c r="W148" s="8">
        <f t="shared" si="73"/>
        <v>0</v>
      </c>
      <c r="X148" s="8">
        <f t="shared" si="73"/>
        <v>0</v>
      </c>
      <c r="Y148" s="8">
        <f t="shared" si="73"/>
        <v>0</v>
      </c>
      <c r="Z148" s="8">
        <f t="shared" si="73"/>
        <v>0</v>
      </c>
      <c r="AA148" s="8">
        <f t="shared" si="73"/>
        <v>0</v>
      </c>
      <c r="AB148" s="8">
        <f t="shared" si="73"/>
        <v>0</v>
      </c>
      <c r="AC148" s="8">
        <f t="shared" si="73"/>
        <v>0</v>
      </c>
      <c r="AD148" s="8">
        <f t="shared" si="73"/>
        <v>0</v>
      </c>
      <c r="AE148" s="8">
        <f t="shared" si="73"/>
        <v>0</v>
      </c>
      <c r="AF148" s="8">
        <f t="shared" si="73"/>
        <v>0</v>
      </c>
      <c r="AG148" s="8">
        <f t="shared" si="73"/>
        <v>0</v>
      </c>
      <c r="AH148" s="8">
        <f t="shared" si="73"/>
        <v>0</v>
      </c>
      <c r="AI148" s="8">
        <f t="shared" si="73"/>
        <v>0</v>
      </c>
      <c r="AJ148" s="8">
        <f t="shared" si="73"/>
        <v>0</v>
      </c>
      <c r="AK148" s="8">
        <f t="shared" si="73"/>
        <v>0</v>
      </c>
      <c r="AL148" s="8">
        <f t="shared" si="73"/>
        <v>0</v>
      </c>
      <c r="AM148" s="8">
        <f t="shared" si="73"/>
        <v>0</v>
      </c>
      <c r="AN148" s="8">
        <f t="shared" si="73"/>
        <v>0</v>
      </c>
      <c r="AO148" s="8">
        <f t="shared" si="73"/>
        <v>0</v>
      </c>
      <c r="AP148" s="8">
        <f t="shared" si="73"/>
        <v>0</v>
      </c>
      <c r="AQ148" s="8">
        <f t="shared" si="73"/>
        <v>412.99900000000002</v>
      </c>
      <c r="AR148" s="128">
        <f t="shared" si="68"/>
        <v>0.70297702127659578</v>
      </c>
    </row>
    <row r="149" spans="1:44" ht="51.75" customHeight="1" x14ac:dyDescent="0.25">
      <c r="A149" s="55"/>
      <c r="B149" s="27" t="s">
        <v>328</v>
      </c>
      <c r="C149" s="46"/>
      <c r="D149" s="46" t="s">
        <v>329</v>
      </c>
      <c r="E149" s="8">
        <f>E150</f>
        <v>550.6</v>
      </c>
      <c r="F149" s="8">
        <f t="shared" ref="F149:AQ149" si="74">F150</f>
        <v>0</v>
      </c>
      <c r="G149" s="8">
        <f t="shared" si="74"/>
        <v>0</v>
      </c>
      <c r="H149" s="8">
        <f t="shared" si="74"/>
        <v>0</v>
      </c>
      <c r="I149" s="8">
        <f t="shared" si="74"/>
        <v>0</v>
      </c>
      <c r="J149" s="8">
        <f t="shared" si="74"/>
        <v>0</v>
      </c>
      <c r="K149" s="8">
        <f t="shared" si="74"/>
        <v>0</v>
      </c>
      <c r="L149" s="8">
        <f t="shared" si="74"/>
        <v>0</v>
      </c>
      <c r="M149" s="8">
        <f t="shared" si="74"/>
        <v>0</v>
      </c>
      <c r="N149" s="8">
        <f t="shared" si="74"/>
        <v>0</v>
      </c>
      <c r="O149" s="8">
        <f t="shared" si="74"/>
        <v>0</v>
      </c>
      <c r="P149" s="8">
        <f t="shared" si="74"/>
        <v>0</v>
      </c>
      <c r="Q149" s="8">
        <f t="shared" si="74"/>
        <v>0</v>
      </c>
      <c r="R149" s="8">
        <f t="shared" si="74"/>
        <v>0</v>
      </c>
      <c r="S149" s="8">
        <f t="shared" si="74"/>
        <v>0</v>
      </c>
      <c r="T149" s="8">
        <f t="shared" si="74"/>
        <v>0</v>
      </c>
      <c r="U149" s="8">
        <f t="shared" si="74"/>
        <v>0</v>
      </c>
      <c r="V149" s="8">
        <f t="shared" si="74"/>
        <v>0</v>
      </c>
      <c r="W149" s="8">
        <f t="shared" si="74"/>
        <v>0</v>
      </c>
      <c r="X149" s="8">
        <f t="shared" si="74"/>
        <v>0</v>
      </c>
      <c r="Y149" s="8">
        <f t="shared" si="74"/>
        <v>0</v>
      </c>
      <c r="Z149" s="8">
        <f t="shared" si="74"/>
        <v>0</v>
      </c>
      <c r="AA149" s="8">
        <f t="shared" si="74"/>
        <v>0</v>
      </c>
      <c r="AB149" s="8">
        <f t="shared" si="74"/>
        <v>0</v>
      </c>
      <c r="AC149" s="8">
        <f t="shared" si="74"/>
        <v>0</v>
      </c>
      <c r="AD149" s="8">
        <f t="shared" si="74"/>
        <v>0</v>
      </c>
      <c r="AE149" s="8">
        <f t="shared" si="74"/>
        <v>0</v>
      </c>
      <c r="AF149" s="8">
        <f t="shared" si="74"/>
        <v>0</v>
      </c>
      <c r="AG149" s="8">
        <f t="shared" si="74"/>
        <v>0</v>
      </c>
      <c r="AH149" s="8">
        <f t="shared" si="74"/>
        <v>0</v>
      </c>
      <c r="AI149" s="8">
        <f t="shared" si="74"/>
        <v>0</v>
      </c>
      <c r="AJ149" s="8">
        <f t="shared" si="74"/>
        <v>0</v>
      </c>
      <c r="AK149" s="8">
        <f t="shared" si="74"/>
        <v>0</v>
      </c>
      <c r="AL149" s="8">
        <f t="shared" si="74"/>
        <v>0</v>
      </c>
      <c r="AM149" s="8">
        <f t="shared" si="74"/>
        <v>0</v>
      </c>
      <c r="AN149" s="8">
        <f t="shared" si="74"/>
        <v>0</v>
      </c>
      <c r="AO149" s="8">
        <f t="shared" si="74"/>
        <v>0</v>
      </c>
      <c r="AP149" s="8">
        <f t="shared" si="74"/>
        <v>0</v>
      </c>
      <c r="AQ149" s="8">
        <f t="shared" si="74"/>
        <v>376.12700000000001</v>
      </c>
      <c r="AR149" s="128">
        <f t="shared" si="68"/>
        <v>0.68312204867417359</v>
      </c>
    </row>
    <row r="150" spans="1:44" ht="38.25" customHeight="1" x14ac:dyDescent="0.25">
      <c r="A150" s="55"/>
      <c r="B150" s="27"/>
      <c r="C150" s="44" t="s">
        <v>70</v>
      </c>
      <c r="D150" s="42" t="s">
        <v>71</v>
      </c>
      <c r="E150" s="8">
        <v>550.6</v>
      </c>
      <c r="F150" s="8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>
        <v>376.12700000000001</v>
      </c>
      <c r="AR150" s="128">
        <f t="shared" si="68"/>
        <v>0.68312204867417359</v>
      </c>
    </row>
    <row r="151" spans="1:44" ht="48" customHeight="1" x14ac:dyDescent="0.25">
      <c r="A151" s="55"/>
      <c r="B151" s="27" t="s">
        <v>330</v>
      </c>
      <c r="C151" s="46"/>
      <c r="D151" s="46" t="s">
        <v>331</v>
      </c>
      <c r="E151" s="8">
        <f>E152</f>
        <v>36.9</v>
      </c>
      <c r="F151" s="8">
        <f t="shared" ref="F151:AQ151" si="75">F152</f>
        <v>0</v>
      </c>
      <c r="G151" s="8">
        <f t="shared" si="75"/>
        <v>0</v>
      </c>
      <c r="H151" s="8">
        <f t="shared" si="75"/>
        <v>0</v>
      </c>
      <c r="I151" s="8">
        <f t="shared" si="75"/>
        <v>0</v>
      </c>
      <c r="J151" s="8">
        <f t="shared" si="75"/>
        <v>0</v>
      </c>
      <c r="K151" s="8">
        <f t="shared" si="75"/>
        <v>0</v>
      </c>
      <c r="L151" s="8">
        <f t="shared" si="75"/>
        <v>0</v>
      </c>
      <c r="M151" s="8">
        <f t="shared" si="75"/>
        <v>0</v>
      </c>
      <c r="N151" s="8">
        <f t="shared" si="75"/>
        <v>0</v>
      </c>
      <c r="O151" s="8">
        <f t="shared" si="75"/>
        <v>0</v>
      </c>
      <c r="P151" s="8">
        <f t="shared" si="75"/>
        <v>0</v>
      </c>
      <c r="Q151" s="8">
        <f t="shared" si="75"/>
        <v>0</v>
      </c>
      <c r="R151" s="8">
        <f t="shared" si="75"/>
        <v>0</v>
      </c>
      <c r="S151" s="8">
        <f t="shared" si="75"/>
        <v>0</v>
      </c>
      <c r="T151" s="8">
        <f t="shared" si="75"/>
        <v>0</v>
      </c>
      <c r="U151" s="8">
        <f t="shared" si="75"/>
        <v>0</v>
      </c>
      <c r="V151" s="8">
        <f t="shared" si="75"/>
        <v>0</v>
      </c>
      <c r="W151" s="8">
        <f t="shared" si="75"/>
        <v>0</v>
      </c>
      <c r="X151" s="8">
        <f t="shared" si="75"/>
        <v>0</v>
      </c>
      <c r="Y151" s="8">
        <f t="shared" si="75"/>
        <v>0</v>
      </c>
      <c r="Z151" s="8">
        <f t="shared" si="75"/>
        <v>0</v>
      </c>
      <c r="AA151" s="8">
        <f t="shared" si="75"/>
        <v>0</v>
      </c>
      <c r="AB151" s="8">
        <f t="shared" si="75"/>
        <v>0</v>
      </c>
      <c r="AC151" s="8">
        <f t="shared" si="75"/>
        <v>0</v>
      </c>
      <c r="AD151" s="8">
        <f t="shared" si="75"/>
        <v>0</v>
      </c>
      <c r="AE151" s="8">
        <f t="shared" si="75"/>
        <v>0</v>
      </c>
      <c r="AF151" s="8">
        <f t="shared" si="75"/>
        <v>0</v>
      </c>
      <c r="AG151" s="8">
        <f t="shared" si="75"/>
        <v>0</v>
      </c>
      <c r="AH151" s="8">
        <f t="shared" si="75"/>
        <v>0</v>
      </c>
      <c r="AI151" s="8">
        <f t="shared" si="75"/>
        <v>0</v>
      </c>
      <c r="AJ151" s="8">
        <f t="shared" si="75"/>
        <v>0</v>
      </c>
      <c r="AK151" s="8">
        <f t="shared" si="75"/>
        <v>0</v>
      </c>
      <c r="AL151" s="8">
        <f t="shared" si="75"/>
        <v>0</v>
      </c>
      <c r="AM151" s="8">
        <f t="shared" si="75"/>
        <v>0</v>
      </c>
      <c r="AN151" s="8">
        <f t="shared" si="75"/>
        <v>0</v>
      </c>
      <c r="AO151" s="8">
        <f t="shared" si="75"/>
        <v>0</v>
      </c>
      <c r="AP151" s="8">
        <f t="shared" si="75"/>
        <v>0</v>
      </c>
      <c r="AQ151" s="8">
        <f t="shared" si="75"/>
        <v>36.872</v>
      </c>
      <c r="AR151" s="128">
        <f t="shared" si="68"/>
        <v>0.99924119241192411</v>
      </c>
    </row>
    <row r="152" spans="1:44" ht="39" customHeight="1" x14ac:dyDescent="0.25">
      <c r="A152" s="55"/>
      <c r="B152" s="27"/>
      <c r="C152" s="44" t="s">
        <v>70</v>
      </c>
      <c r="D152" s="42" t="s">
        <v>71</v>
      </c>
      <c r="E152" s="8">
        <v>36.9</v>
      </c>
      <c r="F152" s="8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>
        <v>36.872</v>
      </c>
      <c r="AR152" s="128">
        <f t="shared" si="68"/>
        <v>0.99924119241192411</v>
      </c>
    </row>
    <row r="153" spans="1:44" ht="39" customHeight="1" x14ac:dyDescent="0.25">
      <c r="A153" s="55"/>
      <c r="B153" s="27" t="s">
        <v>332</v>
      </c>
      <c r="C153" s="28"/>
      <c r="D153" s="28" t="s">
        <v>333</v>
      </c>
      <c r="E153" s="8">
        <f>E154+E157</f>
        <v>362.23400000000004</v>
      </c>
      <c r="F153" s="8">
        <f t="shared" ref="F153:AQ153" si="76">F154+F157</f>
        <v>0</v>
      </c>
      <c r="G153" s="8">
        <f t="shared" si="76"/>
        <v>0</v>
      </c>
      <c r="H153" s="8">
        <f t="shared" si="76"/>
        <v>0</v>
      </c>
      <c r="I153" s="8">
        <f t="shared" si="76"/>
        <v>0</v>
      </c>
      <c r="J153" s="8">
        <f t="shared" si="76"/>
        <v>0</v>
      </c>
      <c r="K153" s="8">
        <f t="shared" si="76"/>
        <v>0</v>
      </c>
      <c r="L153" s="8">
        <f t="shared" si="76"/>
        <v>0</v>
      </c>
      <c r="M153" s="8">
        <f t="shared" si="76"/>
        <v>0</v>
      </c>
      <c r="N153" s="8">
        <f t="shared" si="76"/>
        <v>0</v>
      </c>
      <c r="O153" s="8">
        <f t="shared" si="76"/>
        <v>0</v>
      </c>
      <c r="P153" s="8">
        <f t="shared" si="76"/>
        <v>0</v>
      </c>
      <c r="Q153" s="8">
        <f t="shared" si="76"/>
        <v>0</v>
      </c>
      <c r="R153" s="8">
        <f t="shared" si="76"/>
        <v>0</v>
      </c>
      <c r="S153" s="8">
        <f t="shared" si="76"/>
        <v>0</v>
      </c>
      <c r="T153" s="8">
        <f t="shared" si="76"/>
        <v>0</v>
      </c>
      <c r="U153" s="8">
        <f t="shared" si="76"/>
        <v>0</v>
      </c>
      <c r="V153" s="8">
        <f t="shared" si="76"/>
        <v>0</v>
      </c>
      <c r="W153" s="8">
        <f t="shared" si="76"/>
        <v>0</v>
      </c>
      <c r="X153" s="8">
        <f t="shared" si="76"/>
        <v>0</v>
      </c>
      <c r="Y153" s="8">
        <f t="shared" si="76"/>
        <v>0</v>
      </c>
      <c r="Z153" s="8">
        <f t="shared" si="76"/>
        <v>0</v>
      </c>
      <c r="AA153" s="8">
        <f t="shared" si="76"/>
        <v>0</v>
      </c>
      <c r="AB153" s="8">
        <f t="shared" si="76"/>
        <v>0</v>
      </c>
      <c r="AC153" s="8">
        <f t="shared" si="76"/>
        <v>0</v>
      </c>
      <c r="AD153" s="8">
        <f t="shared" si="76"/>
        <v>0</v>
      </c>
      <c r="AE153" s="8">
        <f t="shared" si="76"/>
        <v>0</v>
      </c>
      <c r="AF153" s="8">
        <f t="shared" si="76"/>
        <v>0</v>
      </c>
      <c r="AG153" s="8">
        <f t="shared" si="76"/>
        <v>0</v>
      </c>
      <c r="AH153" s="8">
        <f t="shared" si="76"/>
        <v>0</v>
      </c>
      <c r="AI153" s="8">
        <f t="shared" si="76"/>
        <v>0</v>
      </c>
      <c r="AJ153" s="8">
        <f t="shared" si="76"/>
        <v>0</v>
      </c>
      <c r="AK153" s="8">
        <f t="shared" si="76"/>
        <v>0</v>
      </c>
      <c r="AL153" s="8">
        <f t="shared" si="76"/>
        <v>0</v>
      </c>
      <c r="AM153" s="8">
        <f t="shared" si="76"/>
        <v>0</v>
      </c>
      <c r="AN153" s="8">
        <f t="shared" si="76"/>
        <v>0</v>
      </c>
      <c r="AO153" s="8">
        <f t="shared" si="76"/>
        <v>0</v>
      </c>
      <c r="AP153" s="8">
        <f t="shared" si="76"/>
        <v>0</v>
      </c>
      <c r="AQ153" s="8">
        <f t="shared" si="76"/>
        <v>165.68199999999999</v>
      </c>
      <c r="AR153" s="128">
        <f t="shared" si="68"/>
        <v>0.45738942230712737</v>
      </c>
    </row>
    <row r="154" spans="1:44" ht="37.5" customHeight="1" x14ac:dyDescent="0.25">
      <c r="A154" s="55"/>
      <c r="B154" s="27" t="s">
        <v>334</v>
      </c>
      <c r="C154" s="43"/>
      <c r="D154" s="43" t="s">
        <v>335</v>
      </c>
      <c r="E154" s="8">
        <f>E155</f>
        <v>132.47200000000001</v>
      </c>
      <c r="F154" s="8">
        <f t="shared" ref="F154:AQ155" si="77">F155</f>
        <v>0</v>
      </c>
      <c r="G154" s="8">
        <f t="shared" si="77"/>
        <v>0</v>
      </c>
      <c r="H154" s="8">
        <f t="shared" si="77"/>
        <v>0</v>
      </c>
      <c r="I154" s="8">
        <f t="shared" si="77"/>
        <v>0</v>
      </c>
      <c r="J154" s="8">
        <f t="shared" si="77"/>
        <v>0</v>
      </c>
      <c r="K154" s="8">
        <f t="shared" si="77"/>
        <v>0</v>
      </c>
      <c r="L154" s="8">
        <f t="shared" si="77"/>
        <v>0</v>
      </c>
      <c r="M154" s="8">
        <f t="shared" si="77"/>
        <v>0</v>
      </c>
      <c r="N154" s="8">
        <f t="shared" si="77"/>
        <v>0</v>
      </c>
      <c r="O154" s="8">
        <f t="shared" si="77"/>
        <v>0</v>
      </c>
      <c r="P154" s="8">
        <f t="shared" si="77"/>
        <v>0</v>
      </c>
      <c r="Q154" s="8">
        <f t="shared" si="77"/>
        <v>0</v>
      </c>
      <c r="R154" s="8">
        <f t="shared" si="77"/>
        <v>0</v>
      </c>
      <c r="S154" s="8">
        <f t="shared" si="77"/>
        <v>0</v>
      </c>
      <c r="T154" s="8">
        <f t="shared" si="77"/>
        <v>0</v>
      </c>
      <c r="U154" s="8">
        <f t="shared" si="77"/>
        <v>0</v>
      </c>
      <c r="V154" s="8">
        <f t="shared" si="77"/>
        <v>0</v>
      </c>
      <c r="W154" s="8">
        <f t="shared" si="77"/>
        <v>0</v>
      </c>
      <c r="X154" s="8">
        <f t="shared" si="77"/>
        <v>0</v>
      </c>
      <c r="Y154" s="8">
        <f t="shared" si="77"/>
        <v>0</v>
      </c>
      <c r="Z154" s="8">
        <f t="shared" si="77"/>
        <v>0</v>
      </c>
      <c r="AA154" s="8">
        <f t="shared" si="77"/>
        <v>0</v>
      </c>
      <c r="AB154" s="8">
        <f t="shared" si="77"/>
        <v>0</v>
      </c>
      <c r="AC154" s="8">
        <f t="shared" si="77"/>
        <v>0</v>
      </c>
      <c r="AD154" s="8">
        <f t="shared" si="77"/>
        <v>0</v>
      </c>
      <c r="AE154" s="8">
        <f t="shared" si="77"/>
        <v>0</v>
      </c>
      <c r="AF154" s="8">
        <f t="shared" si="77"/>
        <v>0</v>
      </c>
      <c r="AG154" s="8">
        <f t="shared" si="77"/>
        <v>0</v>
      </c>
      <c r="AH154" s="8">
        <f t="shared" si="77"/>
        <v>0</v>
      </c>
      <c r="AI154" s="8">
        <f t="shared" si="77"/>
        <v>0</v>
      </c>
      <c r="AJ154" s="8">
        <f t="shared" si="77"/>
        <v>0</v>
      </c>
      <c r="AK154" s="8">
        <f t="shared" si="77"/>
        <v>0</v>
      </c>
      <c r="AL154" s="8">
        <f t="shared" si="77"/>
        <v>0</v>
      </c>
      <c r="AM154" s="8">
        <f t="shared" si="77"/>
        <v>0</v>
      </c>
      <c r="AN154" s="8">
        <f t="shared" si="77"/>
        <v>0</v>
      </c>
      <c r="AO154" s="8">
        <f t="shared" si="77"/>
        <v>0</v>
      </c>
      <c r="AP154" s="8">
        <f t="shared" si="77"/>
        <v>0</v>
      </c>
      <c r="AQ154" s="8">
        <f t="shared" si="77"/>
        <v>93</v>
      </c>
      <c r="AR154" s="128">
        <f t="shared" si="68"/>
        <v>0.70203514704994263</v>
      </c>
    </row>
    <row r="155" spans="1:44" ht="45.75" customHeight="1" x14ac:dyDescent="0.25">
      <c r="A155" s="55"/>
      <c r="B155" s="27" t="s">
        <v>336</v>
      </c>
      <c r="C155" s="43"/>
      <c r="D155" s="43" t="s">
        <v>337</v>
      </c>
      <c r="E155" s="8">
        <f>E156</f>
        <v>132.47200000000001</v>
      </c>
      <c r="F155" s="8">
        <f t="shared" si="77"/>
        <v>0</v>
      </c>
      <c r="G155" s="8">
        <f t="shared" si="77"/>
        <v>0</v>
      </c>
      <c r="H155" s="8">
        <f t="shared" si="77"/>
        <v>0</v>
      </c>
      <c r="I155" s="8">
        <f t="shared" si="77"/>
        <v>0</v>
      </c>
      <c r="J155" s="8">
        <f t="shared" si="77"/>
        <v>0</v>
      </c>
      <c r="K155" s="8">
        <f t="shared" si="77"/>
        <v>0</v>
      </c>
      <c r="L155" s="8">
        <f t="shared" si="77"/>
        <v>0</v>
      </c>
      <c r="M155" s="8">
        <f t="shared" si="77"/>
        <v>0</v>
      </c>
      <c r="N155" s="8">
        <f t="shared" si="77"/>
        <v>0</v>
      </c>
      <c r="O155" s="8">
        <f t="shared" si="77"/>
        <v>0</v>
      </c>
      <c r="P155" s="8">
        <f t="shared" si="77"/>
        <v>0</v>
      </c>
      <c r="Q155" s="8">
        <f t="shared" si="77"/>
        <v>0</v>
      </c>
      <c r="R155" s="8">
        <f t="shared" si="77"/>
        <v>0</v>
      </c>
      <c r="S155" s="8">
        <f t="shared" si="77"/>
        <v>0</v>
      </c>
      <c r="T155" s="8">
        <f t="shared" si="77"/>
        <v>0</v>
      </c>
      <c r="U155" s="8">
        <f t="shared" si="77"/>
        <v>0</v>
      </c>
      <c r="V155" s="8">
        <f t="shared" si="77"/>
        <v>0</v>
      </c>
      <c r="W155" s="8">
        <f t="shared" si="77"/>
        <v>0</v>
      </c>
      <c r="X155" s="8">
        <f t="shared" si="77"/>
        <v>0</v>
      </c>
      <c r="Y155" s="8">
        <f t="shared" si="77"/>
        <v>0</v>
      </c>
      <c r="Z155" s="8">
        <f t="shared" si="77"/>
        <v>0</v>
      </c>
      <c r="AA155" s="8">
        <f t="shared" si="77"/>
        <v>0</v>
      </c>
      <c r="AB155" s="8">
        <f t="shared" si="77"/>
        <v>0</v>
      </c>
      <c r="AC155" s="8">
        <f t="shared" si="77"/>
        <v>0</v>
      </c>
      <c r="AD155" s="8">
        <f t="shared" si="77"/>
        <v>0</v>
      </c>
      <c r="AE155" s="8">
        <f t="shared" si="77"/>
        <v>0</v>
      </c>
      <c r="AF155" s="8">
        <f t="shared" si="77"/>
        <v>0</v>
      </c>
      <c r="AG155" s="8">
        <f t="shared" si="77"/>
        <v>0</v>
      </c>
      <c r="AH155" s="8">
        <f t="shared" si="77"/>
        <v>0</v>
      </c>
      <c r="AI155" s="8">
        <f t="shared" si="77"/>
        <v>0</v>
      </c>
      <c r="AJ155" s="8">
        <f t="shared" si="77"/>
        <v>0</v>
      </c>
      <c r="AK155" s="8">
        <f t="shared" si="77"/>
        <v>0</v>
      </c>
      <c r="AL155" s="8">
        <f t="shared" si="77"/>
        <v>0</v>
      </c>
      <c r="AM155" s="8">
        <f t="shared" si="77"/>
        <v>0</v>
      </c>
      <c r="AN155" s="8">
        <f t="shared" si="77"/>
        <v>0</v>
      </c>
      <c r="AO155" s="8">
        <f t="shared" si="77"/>
        <v>0</v>
      </c>
      <c r="AP155" s="8">
        <f t="shared" si="77"/>
        <v>0</v>
      </c>
      <c r="AQ155" s="8">
        <f t="shared" si="77"/>
        <v>93</v>
      </c>
      <c r="AR155" s="128">
        <f t="shared" si="68"/>
        <v>0.70203514704994263</v>
      </c>
    </row>
    <row r="156" spans="1:44" ht="38.25" customHeight="1" x14ac:dyDescent="0.25">
      <c r="A156" s="55"/>
      <c r="B156" s="27"/>
      <c r="C156" s="44" t="s">
        <v>70</v>
      </c>
      <c r="D156" s="42" t="s">
        <v>71</v>
      </c>
      <c r="E156" s="8">
        <v>132.47200000000001</v>
      </c>
      <c r="F156" s="8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>
        <v>93</v>
      </c>
      <c r="AR156" s="128">
        <f t="shared" si="68"/>
        <v>0.70203514704994263</v>
      </c>
    </row>
    <row r="157" spans="1:44" ht="36.75" customHeight="1" x14ac:dyDescent="0.25">
      <c r="A157" s="55"/>
      <c r="B157" s="27" t="s">
        <v>338</v>
      </c>
      <c r="C157" s="43"/>
      <c r="D157" s="43" t="s">
        <v>339</v>
      </c>
      <c r="E157" s="8">
        <f>E158+E160+E162</f>
        <v>229.762</v>
      </c>
      <c r="F157" s="8">
        <f t="shared" ref="F157:AQ157" si="78">F158+F160+F162</f>
        <v>0</v>
      </c>
      <c r="G157" s="8">
        <f t="shared" si="78"/>
        <v>0</v>
      </c>
      <c r="H157" s="8">
        <f t="shared" si="78"/>
        <v>0</v>
      </c>
      <c r="I157" s="8">
        <f t="shared" si="78"/>
        <v>0</v>
      </c>
      <c r="J157" s="8">
        <f t="shared" si="78"/>
        <v>0</v>
      </c>
      <c r="K157" s="8">
        <f t="shared" si="78"/>
        <v>0</v>
      </c>
      <c r="L157" s="8">
        <f t="shared" si="78"/>
        <v>0</v>
      </c>
      <c r="M157" s="8">
        <f t="shared" si="78"/>
        <v>0</v>
      </c>
      <c r="N157" s="8">
        <f t="shared" si="78"/>
        <v>0</v>
      </c>
      <c r="O157" s="8">
        <f t="shared" si="78"/>
        <v>0</v>
      </c>
      <c r="P157" s="8">
        <f t="shared" si="78"/>
        <v>0</v>
      </c>
      <c r="Q157" s="8">
        <f t="shared" si="78"/>
        <v>0</v>
      </c>
      <c r="R157" s="8">
        <f t="shared" si="78"/>
        <v>0</v>
      </c>
      <c r="S157" s="8">
        <f t="shared" si="78"/>
        <v>0</v>
      </c>
      <c r="T157" s="8">
        <f t="shared" si="78"/>
        <v>0</v>
      </c>
      <c r="U157" s="8">
        <f t="shared" si="78"/>
        <v>0</v>
      </c>
      <c r="V157" s="8">
        <f t="shared" si="78"/>
        <v>0</v>
      </c>
      <c r="W157" s="8">
        <f t="shared" si="78"/>
        <v>0</v>
      </c>
      <c r="X157" s="8">
        <f t="shared" si="78"/>
        <v>0</v>
      </c>
      <c r="Y157" s="8">
        <f t="shared" si="78"/>
        <v>0</v>
      </c>
      <c r="Z157" s="8">
        <f t="shared" si="78"/>
        <v>0</v>
      </c>
      <c r="AA157" s="8">
        <f t="shared" si="78"/>
        <v>0</v>
      </c>
      <c r="AB157" s="8">
        <f t="shared" si="78"/>
        <v>0</v>
      </c>
      <c r="AC157" s="8">
        <f t="shared" si="78"/>
        <v>0</v>
      </c>
      <c r="AD157" s="8">
        <f t="shared" si="78"/>
        <v>0</v>
      </c>
      <c r="AE157" s="8">
        <f t="shared" si="78"/>
        <v>0</v>
      </c>
      <c r="AF157" s="8">
        <f t="shared" si="78"/>
        <v>0</v>
      </c>
      <c r="AG157" s="8">
        <f t="shared" si="78"/>
        <v>0</v>
      </c>
      <c r="AH157" s="8">
        <f t="shared" si="78"/>
        <v>0</v>
      </c>
      <c r="AI157" s="8">
        <f t="shared" si="78"/>
        <v>0</v>
      </c>
      <c r="AJ157" s="8">
        <f t="shared" si="78"/>
        <v>0</v>
      </c>
      <c r="AK157" s="8">
        <f t="shared" si="78"/>
        <v>0</v>
      </c>
      <c r="AL157" s="8">
        <f t="shared" si="78"/>
        <v>0</v>
      </c>
      <c r="AM157" s="8">
        <f t="shared" si="78"/>
        <v>0</v>
      </c>
      <c r="AN157" s="8">
        <f t="shared" si="78"/>
        <v>0</v>
      </c>
      <c r="AO157" s="8">
        <f t="shared" si="78"/>
        <v>0</v>
      </c>
      <c r="AP157" s="8">
        <f t="shared" si="78"/>
        <v>0</v>
      </c>
      <c r="AQ157" s="8">
        <f t="shared" si="78"/>
        <v>72.681999999999988</v>
      </c>
      <c r="AR157" s="128">
        <f t="shared" si="68"/>
        <v>0.31633603467936383</v>
      </c>
    </row>
    <row r="158" spans="1:44" ht="66" customHeight="1" x14ac:dyDescent="0.25">
      <c r="A158" s="55"/>
      <c r="B158" s="27" t="s">
        <v>340</v>
      </c>
      <c r="C158" s="46"/>
      <c r="D158" s="46" t="s">
        <v>341</v>
      </c>
      <c r="E158" s="8">
        <f>E159</f>
        <v>124.66200000000001</v>
      </c>
      <c r="F158" s="8">
        <f t="shared" ref="F158:AQ158" si="79">F159</f>
        <v>0</v>
      </c>
      <c r="G158" s="8">
        <f t="shared" si="79"/>
        <v>0</v>
      </c>
      <c r="H158" s="8">
        <f t="shared" si="79"/>
        <v>0</v>
      </c>
      <c r="I158" s="8">
        <f t="shared" si="79"/>
        <v>0</v>
      </c>
      <c r="J158" s="8">
        <f t="shared" si="79"/>
        <v>0</v>
      </c>
      <c r="K158" s="8">
        <f t="shared" si="79"/>
        <v>0</v>
      </c>
      <c r="L158" s="8">
        <f t="shared" si="79"/>
        <v>0</v>
      </c>
      <c r="M158" s="8">
        <f t="shared" si="79"/>
        <v>0</v>
      </c>
      <c r="N158" s="8">
        <f t="shared" si="79"/>
        <v>0</v>
      </c>
      <c r="O158" s="8">
        <f t="shared" si="79"/>
        <v>0</v>
      </c>
      <c r="P158" s="8">
        <f t="shared" si="79"/>
        <v>0</v>
      </c>
      <c r="Q158" s="8">
        <f t="shared" si="79"/>
        <v>0</v>
      </c>
      <c r="R158" s="8">
        <f t="shared" si="79"/>
        <v>0</v>
      </c>
      <c r="S158" s="8">
        <f t="shared" si="79"/>
        <v>0</v>
      </c>
      <c r="T158" s="8">
        <f t="shared" si="79"/>
        <v>0</v>
      </c>
      <c r="U158" s="8">
        <f t="shared" si="79"/>
        <v>0</v>
      </c>
      <c r="V158" s="8">
        <f t="shared" si="79"/>
        <v>0</v>
      </c>
      <c r="W158" s="8">
        <f t="shared" si="79"/>
        <v>0</v>
      </c>
      <c r="X158" s="8">
        <f t="shared" si="79"/>
        <v>0</v>
      </c>
      <c r="Y158" s="8">
        <f t="shared" si="79"/>
        <v>0</v>
      </c>
      <c r="Z158" s="8">
        <f t="shared" si="79"/>
        <v>0</v>
      </c>
      <c r="AA158" s="8">
        <f t="shared" si="79"/>
        <v>0</v>
      </c>
      <c r="AB158" s="8">
        <f t="shared" si="79"/>
        <v>0</v>
      </c>
      <c r="AC158" s="8">
        <f t="shared" si="79"/>
        <v>0</v>
      </c>
      <c r="AD158" s="8">
        <f t="shared" si="79"/>
        <v>0</v>
      </c>
      <c r="AE158" s="8">
        <f t="shared" si="79"/>
        <v>0</v>
      </c>
      <c r="AF158" s="8">
        <f t="shared" si="79"/>
        <v>0</v>
      </c>
      <c r="AG158" s="8">
        <f t="shared" si="79"/>
        <v>0</v>
      </c>
      <c r="AH158" s="8">
        <f t="shared" si="79"/>
        <v>0</v>
      </c>
      <c r="AI158" s="8">
        <f t="shared" si="79"/>
        <v>0</v>
      </c>
      <c r="AJ158" s="8">
        <f t="shared" si="79"/>
        <v>0</v>
      </c>
      <c r="AK158" s="8">
        <f t="shared" si="79"/>
        <v>0</v>
      </c>
      <c r="AL158" s="8">
        <f t="shared" si="79"/>
        <v>0</v>
      </c>
      <c r="AM158" s="8">
        <f t="shared" si="79"/>
        <v>0</v>
      </c>
      <c r="AN158" s="8">
        <f t="shared" si="79"/>
        <v>0</v>
      </c>
      <c r="AO158" s="8">
        <f t="shared" si="79"/>
        <v>0</v>
      </c>
      <c r="AP158" s="8">
        <f t="shared" si="79"/>
        <v>0</v>
      </c>
      <c r="AQ158" s="8">
        <f t="shared" si="79"/>
        <v>67.581999999999994</v>
      </c>
      <c r="AR158" s="128">
        <f t="shared" si="68"/>
        <v>0.54212189761114049</v>
      </c>
    </row>
    <row r="159" spans="1:44" ht="44.25" customHeight="1" x14ac:dyDescent="0.25">
      <c r="A159" s="55"/>
      <c r="B159" s="27"/>
      <c r="C159" s="44" t="s">
        <v>70</v>
      </c>
      <c r="D159" s="42" t="s">
        <v>71</v>
      </c>
      <c r="E159" s="8">
        <v>124.66200000000001</v>
      </c>
      <c r="F159" s="8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>
        <v>67.581999999999994</v>
      </c>
      <c r="AR159" s="128">
        <f t="shared" si="68"/>
        <v>0.54212189761114049</v>
      </c>
    </row>
    <row r="160" spans="1:44" ht="54" customHeight="1" x14ac:dyDescent="0.25">
      <c r="A160" s="55"/>
      <c r="B160" s="27" t="s">
        <v>342</v>
      </c>
      <c r="C160" s="46"/>
      <c r="D160" s="46" t="s">
        <v>343</v>
      </c>
      <c r="E160" s="8">
        <f>E161</f>
        <v>100</v>
      </c>
      <c r="F160" s="8">
        <f t="shared" ref="F160" si="80">F161</f>
        <v>0</v>
      </c>
      <c r="G160" s="128">
        <f t="shared" ref="G160:G161" si="81">F160/E160</f>
        <v>0</v>
      </c>
      <c r="H160" s="8">
        <f t="shared" ref="H160:AQ160" si="82">H161</f>
        <v>0</v>
      </c>
      <c r="I160" s="8">
        <f t="shared" si="82"/>
        <v>0</v>
      </c>
      <c r="J160" s="8">
        <f t="shared" si="82"/>
        <v>0</v>
      </c>
      <c r="K160" s="8">
        <f t="shared" si="82"/>
        <v>0</v>
      </c>
      <c r="L160" s="8">
        <f t="shared" si="82"/>
        <v>0</v>
      </c>
      <c r="M160" s="8">
        <f t="shared" si="82"/>
        <v>0</v>
      </c>
      <c r="N160" s="8">
        <f t="shared" si="82"/>
        <v>0</v>
      </c>
      <c r="O160" s="8">
        <f t="shared" si="82"/>
        <v>0</v>
      </c>
      <c r="P160" s="8">
        <f t="shared" si="82"/>
        <v>0</v>
      </c>
      <c r="Q160" s="8">
        <f t="shared" si="82"/>
        <v>0</v>
      </c>
      <c r="R160" s="8">
        <f t="shared" si="82"/>
        <v>0</v>
      </c>
      <c r="S160" s="8">
        <f t="shared" si="82"/>
        <v>0</v>
      </c>
      <c r="T160" s="8">
        <f t="shared" si="82"/>
        <v>0</v>
      </c>
      <c r="U160" s="8">
        <f t="shared" si="82"/>
        <v>0</v>
      </c>
      <c r="V160" s="8">
        <f t="shared" si="82"/>
        <v>0</v>
      </c>
      <c r="W160" s="8">
        <f t="shared" si="82"/>
        <v>0</v>
      </c>
      <c r="X160" s="8">
        <f t="shared" si="82"/>
        <v>0</v>
      </c>
      <c r="Y160" s="8">
        <f t="shared" si="82"/>
        <v>0</v>
      </c>
      <c r="Z160" s="8">
        <f t="shared" si="82"/>
        <v>0</v>
      </c>
      <c r="AA160" s="8">
        <f t="shared" si="82"/>
        <v>0</v>
      </c>
      <c r="AB160" s="8">
        <f t="shared" si="82"/>
        <v>0</v>
      </c>
      <c r="AC160" s="8">
        <f t="shared" si="82"/>
        <v>0</v>
      </c>
      <c r="AD160" s="8">
        <f t="shared" si="82"/>
        <v>0</v>
      </c>
      <c r="AE160" s="8">
        <f t="shared" si="82"/>
        <v>0</v>
      </c>
      <c r="AF160" s="8">
        <f t="shared" si="82"/>
        <v>0</v>
      </c>
      <c r="AG160" s="8">
        <f t="shared" si="82"/>
        <v>0</v>
      </c>
      <c r="AH160" s="8">
        <f t="shared" si="82"/>
        <v>0</v>
      </c>
      <c r="AI160" s="8">
        <f t="shared" si="82"/>
        <v>0</v>
      </c>
      <c r="AJ160" s="8">
        <f t="shared" si="82"/>
        <v>0</v>
      </c>
      <c r="AK160" s="8">
        <f t="shared" si="82"/>
        <v>0</v>
      </c>
      <c r="AL160" s="8">
        <f t="shared" si="82"/>
        <v>0</v>
      </c>
      <c r="AM160" s="8">
        <f t="shared" si="82"/>
        <v>0</v>
      </c>
      <c r="AN160" s="8">
        <f t="shared" si="82"/>
        <v>0</v>
      </c>
      <c r="AO160" s="8">
        <f t="shared" si="82"/>
        <v>0</v>
      </c>
      <c r="AP160" s="8">
        <f t="shared" si="82"/>
        <v>0</v>
      </c>
      <c r="AQ160" s="8">
        <f t="shared" si="82"/>
        <v>0</v>
      </c>
      <c r="AR160" s="128">
        <f t="shared" si="68"/>
        <v>0</v>
      </c>
    </row>
    <row r="161" spans="1:44" ht="41.25" customHeight="1" x14ac:dyDescent="0.25">
      <c r="A161" s="55"/>
      <c r="B161" s="27"/>
      <c r="C161" s="44" t="s">
        <v>70</v>
      </c>
      <c r="D161" s="42" t="s">
        <v>71</v>
      </c>
      <c r="E161" s="8">
        <v>100</v>
      </c>
      <c r="F161" s="8">
        <v>0</v>
      </c>
      <c r="G161" s="128">
        <f t="shared" si="81"/>
        <v>0</v>
      </c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>
        <v>0</v>
      </c>
      <c r="AR161" s="128">
        <f t="shared" si="68"/>
        <v>0</v>
      </c>
    </row>
    <row r="162" spans="1:44" ht="36.75" customHeight="1" x14ac:dyDescent="0.25">
      <c r="A162" s="55"/>
      <c r="B162" s="27" t="s">
        <v>344</v>
      </c>
      <c r="C162" s="43"/>
      <c r="D162" s="43" t="s">
        <v>345</v>
      </c>
      <c r="E162" s="8">
        <f>E163</f>
        <v>5.0999999999999996</v>
      </c>
      <c r="F162" s="8">
        <f t="shared" ref="F162:AQ162" si="83">F163</f>
        <v>0</v>
      </c>
      <c r="G162" s="8">
        <f t="shared" si="83"/>
        <v>0</v>
      </c>
      <c r="H162" s="8">
        <f t="shared" si="83"/>
        <v>0</v>
      </c>
      <c r="I162" s="8">
        <f t="shared" si="83"/>
        <v>0</v>
      </c>
      <c r="J162" s="8">
        <f t="shared" si="83"/>
        <v>0</v>
      </c>
      <c r="K162" s="8">
        <f t="shared" si="83"/>
        <v>0</v>
      </c>
      <c r="L162" s="8">
        <f t="shared" si="83"/>
        <v>0</v>
      </c>
      <c r="M162" s="8">
        <f t="shared" si="83"/>
        <v>0</v>
      </c>
      <c r="N162" s="8">
        <f t="shared" si="83"/>
        <v>0</v>
      </c>
      <c r="O162" s="8">
        <f t="shared" si="83"/>
        <v>0</v>
      </c>
      <c r="P162" s="8">
        <f t="shared" si="83"/>
        <v>0</v>
      </c>
      <c r="Q162" s="8">
        <f t="shared" si="83"/>
        <v>0</v>
      </c>
      <c r="R162" s="8">
        <f t="shared" si="83"/>
        <v>0</v>
      </c>
      <c r="S162" s="8">
        <f t="shared" si="83"/>
        <v>0</v>
      </c>
      <c r="T162" s="8">
        <f t="shared" si="83"/>
        <v>0</v>
      </c>
      <c r="U162" s="8">
        <f t="shared" si="83"/>
        <v>0</v>
      </c>
      <c r="V162" s="8">
        <f t="shared" si="83"/>
        <v>0</v>
      </c>
      <c r="W162" s="8">
        <f t="shared" si="83"/>
        <v>0</v>
      </c>
      <c r="X162" s="8">
        <f t="shared" si="83"/>
        <v>0</v>
      </c>
      <c r="Y162" s="8">
        <f t="shared" si="83"/>
        <v>0</v>
      </c>
      <c r="Z162" s="8">
        <f t="shared" si="83"/>
        <v>0</v>
      </c>
      <c r="AA162" s="8">
        <f t="shared" si="83"/>
        <v>0</v>
      </c>
      <c r="AB162" s="8">
        <f t="shared" si="83"/>
        <v>0</v>
      </c>
      <c r="AC162" s="8">
        <f t="shared" si="83"/>
        <v>0</v>
      </c>
      <c r="AD162" s="8">
        <f t="shared" si="83"/>
        <v>0</v>
      </c>
      <c r="AE162" s="8">
        <f t="shared" si="83"/>
        <v>0</v>
      </c>
      <c r="AF162" s="8">
        <f t="shared" si="83"/>
        <v>0</v>
      </c>
      <c r="AG162" s="8">
        <f t="shared" si="83"/>
        <v>0</v>
      </c>
      <c r="AH162" s="8">
        <f t="shared" si="83"/>
        <v>0</v>
      </c>
      <c r="AI162" s="8">
        <f t="shared" si="83"/>
        <v>0</v>
      </c>
      <c r="AJ162" s="8">
        <f t="shared" si="83"/>
        <v>0</v>
      </c>
      <c r="AK162" s="8">
        <f t="shared" si="83"/>
        <v>0</v>
      </c>
      <c r="AL162" s="8">
        <f t="shared" si="83"/>
        <v>0</v>
      </c>
      <c r="AM162" s="8">
        <f t="shared" si="83"/>
        <v>0</v>
      </c>
      <c r="AN162" s="8">
        <f t="shared" si="83"/>
        <v>0</v>
      </c>
      <c r="AO162" s="8">
        <f t="shared" si="83"/>
        <v>0</v>
      </c>
      <c r="AP162" s="8">
        <f t="shared" si="83"/>
        <v>0</v>
      </c>
      <c r="AQ162" s="8">
        <f t="shared" si="83"/>
        <v>5.0999999999999996</v>
      </c>
      <c r="AR162" s="128">
        <f t="shared" si="68"/>
        <v>1</v>
      </c>
    </row>
    <row r="163" spans="1:44" ht="37.5" customHeight="1" x14ac:dyDescent="0.25">
      <c r="A163" s="55"/>
      <c r="B163" s="27"/>
      <c r="C163" s="44" t="s">
        <v>70</v>
      </c>
      <c r="D163" s="42" t="s">
        <v>71</v>
      </c>
      <c r="E163" s="8">
        <v>5.0999999999999996</v>
      </c>
      <c r="F163" s="8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>
        <v>5.0999999999999996</v>
      </c>
      <c r="AR163" s="128">
        <f t="shared" si="68"/>
        <v>1</v>
      </c>
    </row>
    <row r="164" spans="1:44" ht="19.5" customHeight="1" x14ac:dyDescent="0.25">
      <c r="A164" s="55"/>
      <c r="B164" s="44" t="s">
        <v>360</v>
      </c>
      <c r="C164" s="7"/>
      <c r="D164" s="43" t="s">
        <v>361</v>
      </c>
      <c r="E164" s="8">
        <f t="shared" ref="E164:AQ164" si="84">E165+E171</f>
        <v>2281</v>
      </c>
      <c r="F164" s="8">
        <f t="shared" si="84"/>
        <v>1275.5600000000002</v>
      </c>
      <c r="G164" s="8">
        <f t="shared" si="84"/>
        <v>1176.43</v>
      </c>
      <c r="H164" s="8">
        <f t="shared" si="84"/>
        <v>1176.43</v>
      </c>
      <c r="I164" s="8">
        <f t="shared" si="84"/>
        <v>1176.43</v>
      </c>
      <c r="J164" s="8">
        <f t="shared" si="84"/>
        <v>1176.43</v>
      </c>
      <c r="K164" s="8">
        <f t="shared" si="84"/>
        <v>1176.43</v>
      </c>
      <c r="L164" s="8">
        <f t="shared" si="84"/>
        <v>1176.43</v>
      </c>
      <c r="M164" s="8">
        <f t="shared" si="84"/>
        <v>1176.43</v>
      </c>
      <c r="N164" s="8">
        <f t="shared" si="84"/>
        <v>1176.43</v>
      </c>
      <c r="O164" s="8">
        <f t="shared" si="84"/>
        <v>1176.43</v>
      </c>
      <c r="P164" s="8">
        <f t="shared" si="84"/>
        <v>1176.43</v>
      </c>
      <c r="Q164" s="8">
        <f t="shared" si="84"/>
        <v>1176.43</v>
      </c>
      <c r="R164" s="8">
        <f t="shared" si="84"/>
        <v>1176.43</v>
      </c>
      <c r="S164" s="8">
        <f t="shared" si="84"/>
        <v>1176.43</v>
      </c>
      <c r="T164" s="8">
        <f t="shared" si="84"/>
        <v>1176.43</v>
      </c>
      <c r="U164" s="8">
        <f t="shared" si="84"/>
        <v>1176.43</v>
      </c>
      <c r="V164" s="8">
        <f t="shared" si="84"/>
        <v>1176.43</v>
      </c>
      <c r="W164" s="8">
        <f t="shared" si="84"/>
        <v>1176.43</v>
      </c>
      <c r="X164" s="8">
        <f t="shared" si="84"/>
        <v>1176.43</v>
      </c>
      <c r="Y164" s="8">
        <f t="shared" si="84"/>
        <v>1176.43</v>
      </c>
      <c r="Z164" s="8">
        <f t="shared" si="84"/>
        <v>1176.43</v>
      </c>
      <c r="AA164" s="8">
        <f t="shared" si="84"/>
        <v>1176.43</v>
      </c>
      <c r="AB164" s="8">
        <f t="shared" si="84"/>
        <v>1176.43</v>
      </c>
      <c r="AC164" s="8">
        <f t="shared" si="84"/>
        <v>1176.43</v>
      </c>
      <c r="AD164" s="8">
        <f t="shared" si="84"/>
        <v>1176.43</v>
      </c>
      <c r="AE164" s="8">
        <f t="shared" si="84"/>
        <v>1176.43</v>
      </c>
      <c r="AF164" s="8">
        <f t="shared" si="84"/>
        <v>1176.43</v>
      </c>
      <c r="AG164" s="8">
        <f t="shared" si="84"/>
        <v>1176.43</v>
      </c>
      <c r="AH164" s="8">
        <f t="shared" si="84"/>
        <v>1176.43</v>
      </c>
      <c r="AI164" s="8">
        <f t="shared" si="84"/>
        <v>1176.43</v>
      </c>
      <c r="AJ164" s="8">
        <f t="shared" si="84"/>
        <v>1176.43</v>
      </c>
      <c r="AK164" s="8">
        <f t="shared" si="84"/>
        <v>1176.43</v>
      </c>
      <c r="AL164" s="8">
        <f t="shared" si="84"/>
        <v>1176.43</v>
      </c>
      <c r="AM164" s="8">
        <f t="shared" si="84"/>
        <v>1176.43</v>
      </c>
      <c r="AN164" s="8">
        <f t="shared" si="84"/>
        <v>1176.43</v>
      </c>
      <c r="AO164" s="8">
        <f t="shared" si="84"/>
        <v>1176.43</v>
      </c>
      <c r="AP164" s="8">
        <f t="shared" si="84"/>
        <v>1176.43</v>
      </c>
      <c r="AQ164" s="8">
        <f t="shared" si="84"/>
        <v>2233.73</v>
      </c>
      <c r="AR164" s="128">
        <f t="shared" si="68"/>
        <v>0.97927663305567736</v>
      </c>
    </row>
    <row r="165" spans="1:44" ht="36.75" customHeight="1" x14ac:dyDescent="0.25">
      <c r="A165" s="55"/>
      <c r="B165" s="27" t="s">
        <v>362</v>
      </c>
      <c r="C165" s="10"/>
      <c r="D165" s="28" t="s">
        <v>363</v>
      </c>
      <c r="E165" s="8">
        <f>E166+E168</f>
        <v>1646</v>
      </c>
      <c r="F165" s="8">
        <f t="shared" ref="F165:AQ165" si="85">F166+F168</f>
        <v>1176.43</v>
      </c>
      <c r="G165" s="8">
        <f t="shared" si="85"/>
        <v>1176.43</v>
      </c>
      <c r="H165" s="8">
        <f t="shared" si="85"/>
        <v>1176.43</v>
      </c>
      <c r="I165" s="8">
        <f t="shared" si="85"/>
        <v>1176.43</v>
      </c>
      <c r="J165" s="8">
        <f t="shared" si="85"/>
        <v>1176.43</v>
      </c>
      <c r="K165" s="8">
        <f t="shared" si="85"/>
        <v>1176.43</v>
      </c>
      <c r="L165" s="8">
        <f t="shared" si="85"/>
        <v>1176.43</v>
      </c>
      <c r="M165" s="8">
        <f t="shared" si="85"/>
        <v>1176.43</v>
      </c>
      <c r="N165" s="8">
        <f t="shared" si="85"/>
        <v>1176.43</v>
      </c>
      <c r="O165" s="8">
        <f t="shared" si="85"/>
        <v>1176.43</v>
      </c>
      <c r="P165" s="8">
        <f t="shared" si="85"/>
        <v>1176.43</v>
      </c>
      <c r="Q165" s="8">
        <f t="shared" si="85"/>
        <v>1176.43</v>
      </c>
      <c r="R165" s="8">
        <f t="shared" si="85"/>
        <v>1176.43</v>
      </c>
      <c r="S165" s="8">
        <f t="shared" si="85"/>
        <v>1176.43</v>
      </c>
      <c r="T165" s="8">
        <f t="shared" si="85"/>
        <v>1176.43</v>
      </c>
      <c r="U165" s="8">
        <f t="shared" si="85"/>
        <v>1176.43</v>
      </c>
      <c r="V165" s="8">
        <f t="shared" si="85"/>
        <v>1176.43</v>
      </c>
      <c r="W165" s="8">
        <f t="shared" si="85"/>
        <v>1176.43</v>
      </c>
      <c r="X165" s="8">
        <f t="shared" si="85"/>
        <v>1176.43</v>
      </c>
      <c r="Y165" s="8">
        <f t="shared" si="85"/>
        <v>1176.43</v>
      </c>
      <c r="Z165" s="8">
        <f t="shared" si="85"/>
        <v>1176.43</v>
      </c>
      <c r="AA165" s="8">
        <f t="shared" si="85"/>
        <v>1176.43</v>
      </c>
      <c r="AB165" s="8">
        <f t="shared" si="85"/>
        <v>1176.43</v>
      </c>
      <c r="AC165" s="8">
        <f t="shared" si="85"/>
        <v>1176.43</v>
      </c>
      <c r="AD165" s="8">
        <f t="shared" si="85"/>
        <v>1176.43</v>
      </c>
      <c r="AE165" s="8">
        <f t="shared" si="85"/>
        <v>1176.43</v>
      </c>
      <c r="AF165" s="8">
        <f t="shared" si="85"/>
        <v>1176.43</v>
      </c>
      <c r="AG165" s="8">
        <f t="shared" si="85"/>
        <v>1176.43</v>
      </c>
      <c r="AH165" s="8">
        <f t="shared" si="85"/>
        <v>1176.43</v>
      </c>
      <c r="AI165" s="8">
        <f t="shared" si="85"/>
        <v>1176.43</v>
      </c>
      <c r="AJ165" s="8">
        <f t="shared" si="85"/>
        <v>1176.43</v>
      </c>
      <c r="AK165" s="8">
        <f t="shared" si="85"/>
        <v>1176.43</v>
      </c>
      <c r="AL165" s="8">
        <f t="shared" si="85"/>
        <v>1176.43</v>
      </c>
      <c r="AM165" s="8">
        <f t="shared" si="85"/>
        <v>1176.43</v>
      </c>
      <c r="AN165" s="8">
        <f t="shared" si="85"/>
        <v>1176.43</v>
      </c>
      <c r="AO165" s="8">
        <f t="shared" si="85"/>
        <v>1176.43</v>
      </c>
      <c r="AP165" s="8">
        <f t="shared" si="85"/>
        <v>1176.43</v>
      </c>
      <c r="AQ165" s="8">
        <f t="shared" si="85"/>
        <v>1646</v>
      </c>
      <c r="AR165" s="128">
        <f t="shared" si="68"/>
        <v>1</v>
      </c>
    </row>
    <row r="166" spans="1:44" ht="36" customHeight="1" x14ac:dyDescent="0.25">
      <c r="A166" s="55"/>
      <c r="B166" s="27" t="s">
        <v>370</v>
      </c>
      <c r="C166" s="10"/>
      <c r="D166" s="43" t="s">
        <v>371</v>
      </c>
      <c r="E166" s="32">
        <f>E167</f>
        <v>50</v>
      </c>
      <c r="F166" s="32">
        <f t="shared" ref="F166:AQ166" si="86">F167</f>
        <v>0</v>
      </c>
      <c r="G166" s="32">
        <f t="shared" si="86"/>
        <v>0</v>
      </c>
      <c r="H166" s="32">
        <f t="shared" si="86"/>
        <v>0</v>
      </c>
      <c r="I166" s="32">
        <f t="shared" si="86"/>
        <v>0</v>
      </c>
      <c r="J166" s="32">
        <f t="shared" si="86"/>
        <v>0</v>
      </c>
      <c r="K166" s="32">
        <f t="shared" si="86"/>
        <v>0</v>
      </c>
      <c r="L166" s="32">
        <f t="shared" si="86"/>
        <v>0</v>
      </c>
      <c r="M166" s="32">
        <f t="shared" si="86"/>
        <v>0</v>
      </c>
      <c r="N166" s="32">
        <f t="shared" si="86"/>
        <v>0</v>
      </c>
      <c r="O166" s="32">
        <f t="shared" si="86"/>
        <v>0</v>
      </c>
      <c r="P166" s="32">
        <f t="shared" si="86"/>
        <v>0</v>
      </c>
      <c r="Q166" s="32">
        <f t="shared" si="86"/>
        <v>0</v>
      </c>
      <c r="R166" s="32">
        <f t="shared" si="86"/>
        <v>0</v>
      </c>
      <c r="S166" s="32">
        <f t="shared" si="86"/>
        <v>0</v>
      </c>
      <c r="T166" s="32">
        <f t="shared" si="86"/>
        <v>0</v>
      </c>
      <c r="U166" s="32">
        <f t="shared" si="86"/>
        <v>0</v>
      </c>
      <c r="V166" s="32">
        <f t="shared" si="86"/>
        <v>0</v>
      </c>
      <c r="W166" s="32">
        <f t="shared" si="86"/>
        <v>0</v>
      </c>
      <c r="X166" s="32">
        <f t="shared" si="86"/>
        <v>0</v>
      </c>
      <c r="Y166" s="32">
        <f t="shared" si="86"/>
        <v>0</v>
      </c>
      <c r="Z166" s="32">
        <f t="shared" si="86"/>
        <v>0</v>
      </c>
      <c r="AA166" s="32">
        <f t="shared" si="86"/>
        <v>0</v>
      </c>
      <c r="AB166" s="32">
        <f t="shared" si="86"/>
        <v>0</v>
      </c>
      <c r="AC166" s="32">
        <f t="shared" si="86"/>
        <v>0</v>
      </c>
      <c r="AD166" s="32">
        <f t="shared" si="86"/>
        <v>0</v>
      </c>
      <c r="AE166" s="32">
        <f t="shared" si="86"/>
        <v>0</v>
      </c>
      <c r="AF166" s="32">
        <f t="shared" si="86"/>
        <v>0</v>
      </c>
      <c r="AG166" s="32">
        <f t="shared" si="86"/>
        <v>0</v>
      </c>
      <c r="AH166" s="32">
        <f t="shared" si="86"/>
        <v>0</v>
      </c>
      <c r="AI166" s="32">
        <f t="shared" si="86"/>
        <v>0</v>
      </c>
      <c r="AJ166" s="32">
        <f t="shared" si="86"/>
        <v>0</v>
      </c>
      <c r="AK166" s="32">
        <f t="shared" si="86"/>
        <v>0</v>
      </c>
      <c r="AL166" s="32">
        <f t="shared" si="86"/>
        <v>0</v>
      </c>
      <c r="AM166" s="32">
        <f t="shared" si="86"/>
        <v>0</v>
      </c>
      <c r="AN166" s="32">
        <f t="shared" si="86"/>
        <v>0</v>
      </c>
      <c r="AO166" s="32">
        <f t="shared" si="86"/>
        <v>0</v>
      </c>
      <c r="AP166" s="32">
        <f t="shared" si="86"/>
        <v>0</v>
      </c>
      <c r="AQ166" s="32">
        <f t="shared" si="86"/>
        <v>50</v>
      </c>
      <c r="AR166" s="128">
        <f t="shared" si="68"/>
        <v>1</v>
      </c>
    </row>
    <row r="167" spans="1:44" ht="15" x14ac:dyDescent="0.25">
      <c r="A167" s="55"/>
      <c r="B167" s="44"/>
      <c r="C167" s="55">
        <v>800</v>
      </c>
      <c r="D167" s="43" t="s">
        <v>129</v>
      </c>
      <c r="E167" s="32">
        <v>50</v>
      </c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>
        <v>50</v>
      </c>
      <c r="AR167" s="128">
        <f t="shared" si="68"/>
        <v>1</v>
      </c>
    </row>
    <row r="168" spans="1:44" ht="35.25" customHeight="1" x14ac:dyDescent="0.25">
      <c r="A168" s="55"/>
      <c r="B168" s="103" t="s">
        <v>393</v>
      </c>
      <c r="C168" s="323"/>
      <c r="D168" s="324" t="s">
        <v>394</v>
      </c>
      <c r="E168" s="325">
        <f>E169+E170</f>
        <v>1596</v>
      </c>
      <c r="F168" s="8">
        <f t="shared" ref="F168:AQ168" si="87">F169+F170</f>
        <v>1176.43</v>
      </c>
      <c r="G168" s="8">
        <f t="shared" si="87"/>
        <v>1176.43</v>
      </c>
      <c r="H168" s="8">
        <f t="shared" si="87"/>
        <v>1176.43</v>
      </c>
      <c r="I168" s="8">
        <f t="shared" si="87"/>
        <v>1176.43</v>
      </c>
      <c r="J168" s="8">
        <f t="shared" si="87"/>
        <v>1176.43</v>
      </c>
      <c r="K168" s="8">
        <f t="shared" si="87"/>
        <v>1176.43</v>
      </c>
      <c r="L168" s="8">
        <f t="shared" si="87"/>
        <v>1176.43</v>
      </c>
      <c r="M168" s="8">
        <f t="shared" si="87"/>
        <v>1176.43</v>
      </c>
      <c r="N168" s="8">
        <f t="shared" si="87"/>
        <v>1176.43</v>
      </c>
      <c r="O168" s="8">
        <f t="shared" si="87"/>
        <v>1176.43</v>
      </c>
      <c r="P168" s="8">
        <f t="shared" si="87"/>
        <v>1176.43</v>
      </c>
      <c r="Q168" s="8">
        <f t="shared" si="87"/>
        <v>1176.43</v>
      </c>
      <c r="R168" s="8">
        <f t="shared" si="87"/>
        <v>1176.43</v>
      </c>
      <c r="S168" s="8">
        <f t="shared" si="87"/>
        <v>1176.43</v>
      </c>
      <c r="T168" s="8">
        <f t="shared" si="87"/>
        <v>1176.43</v>
      </c>
      <c r="U168" s="8">
        <f t="shared" si="87"/>
        <v>1176.43</v>
      </c>
      <c r="V168" s="8">
        <f t="shared" si="87"/>
        <v>1176.43</v>
      </c>
      <c r="W168" s="8">
        <f t="shared" si="87"/>
        <v>1176.43</v>
      </c>
      <c r="X168" s="8">
        <f t="shared" si="87"/>
        <v>1176.43</v>
      </c>
      <c r="Y168" s="8">
        <f t="shared" si="87"/>
        <v>1176.43</v>
      </c>
      <c r="Z168" s="8">
        <f t="shared" si="87"/>
        <v>1176.43</v>
      </c>
      <c r="AA168" s="8">
        <f t="shared" si="87"/>
        <v>1176.43</v>
      </c>
      <c r="AB168" s="8">
        <f t="shared" si="87"/>
        <v>1176.43</v>
      </c>
      <c r="AC168" s="8">
        <f t="shared" si="87"/>
        <v>1176.43</v>
      </c>
      <c r="AD168" s="8">
        <f t="shared" si="87"/>
        <v>1176.43</v>
      </c>
      <c r="AE168" s="8">
        <f t="shared" si="87"/>
        <v>1176.43</v>
      </c>
      <c r="AF168" s="8">
        <f t="shared" si="87"/>
        <v>1176.43</v>
      </c>
      <c r="AG168" s="8">
        <f t="shared" si="87"/>
        <v>1176.43</v>
      </c>
      <c r="AH168" s="8">
        <f t="shared" si="87"/>
        <v>1176.43</v>
      </c>
      <c r="AI168" s="8">
        <f t="shared" si="87"/>
        <v>1176.43</v>
      </c>
      <c r="AJ168" s="8">
        <f t="shared" si="87"/>
        <v>1176.43</v>
      </c>
      <c r="AK168" s="8">
        <f t="shared" si="87"/>
        <v>1176.43</v>
      </c>
      <c r="AL168" s="8">
        <f t="shared" si="87"/>
        <v>1176.43</v>
      </c>
      <c r="AM168" s="8">
        <f t="shared" si="87"/>
        <v>1176.43</v>
      </c>
      <c r="AN168" s="8">
        <f t="shared" si="87"/>
        <v>1176.43</v>
      </c>
      <c r="AO168" s="8">
        <f t="shared" si="87"/>
        <v>1176.43</v>
      </c>
      <c r="AP168" s="8">
        <f t="shared" si="87"/>
        <v>1176.43</v>
      </c>
      <c r="AQ168" s="8">
        <f t="shared" si="87"/>
        <v>1596</v>
      </c>
      <c r="AR168" s="128">
        <f t="shared" si="68"/>
        <v>1</v>
      </c>
    </row>
    <row r="169" spans="1:44" ht="82.5" customHeight="1" x14ac:dyDescent="0.25">
      <c r="A169" s="55"/>
      <c r="B169" s="55"/>
      <c r="C169" s="44" t="s">
        <v>246</v>
      </c>
      <c r="D169" s="42" t="s">
        <v>247</v>
      </c>
      <c r="E169" s="8">
        <f>1065.29+311.86</f>
        <v>1377.15</v>
      </c>
      <c r="F169" s="8">
        <v>1176.43</v>
      </c>
      <c r="G169" s="8">
        <v>1176.43</v>
      </c>
      <c r="H169" s="8">
        <v>1176.43</v>
      </c>
      <c r="I169" s="8">
        <v>1176.43</v>
      </c>
      <c r="J169" s="8">
        <v>1176.43</v>
      </c>
      <c r="K169" s="8">
        <v>1176.43</v>
      </c>
      <c r="L169" s="8">
        <v>1176.43</v>
      </c>
      <c r="M169" s="8">
        <v>1176.43</v>
      </c>
      <c r="N169" s="8">
        <v>1176.43</v>
      </c>
      <c r="O169" s="8">
        <v>1176.43</v>
      </c>
      <c r="P169" s="8">
        <v>1176.43</v>
      </c>
      <c r="Q169" s="8">
        <v>1176.43</v>
      </c>
      <c r="R169" s="8">
        <v>1176.43</v>
      </c>
      <c r="S169" s="8">
        <v>1176.43</v>
      </c>
      <c r="T169" s="8">
        <v>1176.43</v>
      </c>
      <c r="U169" s="8">
        <v>1176.43</v>
      </c>
      <c r="V169" s="8">
        <v>1176.43</v>
      </c>
      <c r="W169" s="8">
        <v>1176.43</v>
      </c>
      <c r="X169" s="8">
        <v>1176.43</v>
      </c>
      <c r="Y169" s="8">
        <v>1176.43</v>
      </c>
      <c r="Z169" s="8">
        <v>1176.43</v>
      </c>
      <c r="AA169" s="8">
        <v>1176.43</v>
      </c>
      <c r="AB169" s="8">
        <v>1176.43</v>
      </c>
      <c r="AC169" s="8">
        <v>1176.43</v>
      </c>
      <c r="AD169" s="8">
        <v>1176.43</v>
      </c>
      <c r="AE169" s="8">
        <v>1176.43</v>
      </c>
      <c r="AF169" s="8">
        <v>1176.43</v>
      </c>
      <c r="AG169" s="8">
        <v>1176.43</v>
      </c>
      <c r="AH169" s="8">
        <v>1176.43</v>
      </c>
      <c r="AI169" s="8">
        <v>1176.43</v>
      </c>
      <c r="AJ169" s="8">
        <v>1176.43</v>
      </c>
      <c r="AK169" s="8">
        <v>1176.43</v>
      </c>
      <c r="AL169" s="8">
        <v>1176.43</v>
      </c>
      <c r="AM169" s="8">
        <v>1176.43</v>
      </c>
      <c r="AN169" s="8">
        <v>1176.43</v>
      </c>
      <c r="AO169" s="8">
        <v>1176.43</v>
      </c>
      <c r="AP169" s="8">
        <v>1176.43</v>
      </c>
      <c r="AQ169" s="8">
        <f>1065.29+311.86</f>
        <v>1377.15</v>
      </c>
      <c r="AR169" s="128">
        <f t="shared" si="68"/>
        <v>1</v>
      </c>
    </row>
    <row r="170" spans="1:44" ht="36" customHeight="1" x14ac:dyDescent="0.25">
      <c r="A170" s="55"/>
      <c r="B170" s="55"/>
      <c r="C170" s="44" t="s">
        <v>70</v>
      </c>
      <c r="D170" s="42" t="s">
        <v>71</v>
      </c>
      <c r="E170" s="8">
        <f>13.19+205.66</f>
        <v>218.85</v>
      </c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>
        <f>13.19+205.66</f>
        <v>218.85</v>
      </c>
      <c r="AR170" s="128">
        <f t="shared" si="68"/>
        <v>1</v>
      </c>
    </row>
    <row r="171" spans="1:44" ht="40.5" customHeight="1" x14ac:dyDescent="0.25">
      <c r="A171" s="55"/>
      <c r="B171" s="27" t="s">
        <v>395</v>
      </c>
      <c r="C171" s="51"/>
      <c r="D171" s="28" t="s">
        <v>396</v>
      </c>
      <c r="E171" s="8">
        <f>E172+E174</f>
        <v>635</v>
      </c>
      <c r="F171" s="8">
        <f t="shared" ref="F171:AQ171" si="88">F172+F174</f>
        <v>99.13000000000001</v>
      </c>
      <c r="G171" s="8">
        <f t="shared" si="88"/>
        <v>0</v>
      </c>
      <c r="H171" s="8">
        <f t="shared" si="88"/>
        <v>0</v>
      </c>
      <c r="I171" s="8">
        <f t="shared" si="88"/>
        <v>0</v>
      </c>
      <c r="J171" s="8">
        <f t="shared" si="88"/>
        <v>0</v>
      </c>
      <c r="K171" s="8">
        <f t="shared" si="88"/>
        <v>0</v>
      </c>
      <c r="L171" s="8">
        <f t="shared" si="88"/>
        <v>0</v>
      </c>
      <c r="M171" s="8">
        <f t="shared" si="88"/>
        <v>0</v>
      </c>
      <c r="N171" s="8">
        <f t="shared" si="88"/>
        <v>0</v>
      </c>
      <c r="O171" s="8">
        <f t="shared" si="88"/>
        <v>0</v>
      </c>
      <c r="P171" s="8">
        <f t="shared" si="88"/>
        <v>0</v>
      </c>
      <c r="Q171" s="8">
        <f t="shared" si="88"/>
        <v>0</v>
      </c>
      <c r="R171" s="8">
        <f t="shared" si="88"/>
        <v>0</v>
      </c>
      <c r="S171" s="8">
        <f t="shared" si="88"/>
        <v>0</v>
      </c>
      <c r="T171" s="8">
        <f t="shared" si="88"/>
        <v>0</v>
      </c>
      <c r="U171" s="8">
        <f t="shared" si="88"/>
        <v>0</v>
      </c>
      <c r="V171" s="8">
        <f t="shared" si="88"/>
        <v>0</v>
      </c>
      <c r="W171" s="8">
        <f t="shared" si="88"/>
        <v>0</v>
      </c>
      <c r="X171" s="8">
        <f t="shared" si="88"/>
        <v>0</v>
      </c>
      <c r="Y171" s="8">
        <f t="shared" si="88"/>
        <v>0</v>
      </c>
      <c r="Z171" s="8">
        <f t="shared" si="88"/>
        <v>0</v>
      </c>
      <c r="AA171" s="8">
        <f t="shared" si="88"/>
        <v>0</v>
      </c>
      <c r="AB171" s="8">
        <f t="shared" si="88"/>
        <v>0</v>
      </c>
      <c r="AC171" s="8">
        <f t="shared" si="88"/>
        <v>0</v>
      </c>
      <c r="AD171" s="8">
        <f t="shared" si="88"/>
        <v>0</v>
      </c>
      <c r="AE171" s="8">
        <f t="shared" si="88"/>
        <v>0</v>
      </c>
      <c r="AF171" s="8">
        <f t="shared" si="88"/>
        <v>0</v>
      </c>
      <c r="AG171" s="8">
        <f t="shared" si="88"/>
        <v>0</v>
      </c>
      <c r="AH171" s="8">
        <f t="shared" si="88"/>
        <v>0</v>
      </c>
      <c r="AI171" s="8">
        <f t="shared" si="88"/>
        <v>0</v>
      </c>
      <c r="AJ171" s="8">
        <f t="shared" si="88"/>
        <v>0</v>
      </c>
      <c r="AK171" s="8">
        <f t="shared" si="88"/>
        <v>0</v>
      </c>
      <c r="AL171" s="8">
        <f t="shared" si="88"/>
        <v>0</v>
      </c>
      <c r="AM171" s="8">
        <f t="shared" si="88"/>
        <v>0</v>
      </c>
      <c r="AN171" s="8">
        <f t="shared" si="88"/>
        <v>0</v>
      </c>
      <c r="AO171" s="8">
        <f t="shared" si="88"/>
        <v>0</v>
      </c>
      <c r="AP171" s="8">
        <f t="shared" si="88"/>
        <v>0</v>
      </c>
      <c r="AQ171" s="8">
        <f t="shared" si="88"/>
        <v>587.73</v>
      </c>
      <c r="AR171" s="128">
        <f t="shared" si="68"/>
        <v>0.92555905511811032</v>
      </c>
    </row>
    <row r="172" spans="1:44" ht="22.5" customHeight="1" x14ac:dyDescent="0.25">
      <c r="A172" s="55"/>
      <c r="B172" s="27" t="s">
        <v>403</v>
      </c>
      <c r="C172" s="86"/>
      <c r="D172" s="28" t="s">
        <v>404</v>
      </c>
      <c r="E172" s="8">
        <f>E173</f>
        <v>535</v>
      </c>
      <c r="F172" s="8">
        <f t="shared" ref="F172:AQ172" si="89">F173</f>
        <v>0</v>
      </c>
      <c r="G172" s="8">
        <f t="shared" si="89"/>
        <v>0</v>
      </c>
      <c r="H172" s="8">
        <f t="shared" si="89"/>
        <v>0</v>
      </c>
      <c r="I172" s="8">
        <f t="shared" si="89"/>
        <v>0</v>
      </c>
      <c r="J172" s="8">
        <f t="shared" si="89"/>
        <v>0</v>
      </c>
      <c r="K172" s="8">
        <f t="shared" si="89"/>
        <v>0</v>
      </c>
      <c r="L172" s="8">
        <f t="shared" si="89"/>
        <v>0</v>
      </c>
      <c r="M172" s="8">
        <f t="shared" si="89"/>
        <v>0</v>
      </c>
      <c r="N172" s="8">
        <f t="shared" si="89"/>
        <v>0</v>
      </c>
      <c r="O172" s="8">
        <f t="shared" si="89"/>
        <v>0</v>
      </c>
      <c r="P172" s="8">
        <f t="shared" si="89"/>
        <v>0</v>
      </c>
      <c r="Q172" s="8">
        <f t="shared" si="89"/>
        <v>0</v>
      </c>
      <c r="R172" s="8">
        <f t="shared" si="89"/>
        <v>0</v>
      </c>
      <c r="S172" s="8">
        <f t="shared" si="89"/>
        <v>0</v>
      </c>
      <c r="T172" s="8">
        <f t="shared" si="89"/>
        <v>0</v>
      </c>
      <c r="U172" s="8">
        <f t="shared" si="89"/>
        <v>0</v>
      </c>
      <c r="V172" s="8">
        <f t="shared" si="89"/>
        <v>0</v>
      </c>
      <c r="W172" s="8">
        <f t="shared" si="89"/>
        <v>0</v>
      </c>
      <c r="X172" s="8">
        <f t="shared" si="89"/>
        <v>0</v>
      </c>
      <c r="Y172" s="8">
        <f t="shared" si="89"/>
        <v>0</v>
      </c>
      <c r="Z172" s="8">
        <f t="shared" si="89"/>
        <v>0</v>
      </c>
      <c r="AA172" s="8">
        <f t="shared" si="89"/>
        <v>0</v>
      </c>
      <c r="AB172" s="8">
        <f t="shared" si="89"/>
        <v>0</v>
      </c>
      <c r="AC172" s="8">
        <f t="shared" si="89"/>
        <v>0</v>
      </c>
      <c r="AD172" s="8">
        <f t="shared" si="89"/>
        <v>0</v>
      </c>
      <c r="AE172" s="8">
        <f t="shared" si="89"/>
        <v>0</v>
      </c>
      <c r="AF172" s="8">
        <f t="shared" si="89"/>
        <v>0</v>
      </c>
      <c r="AG172" s="8">
        <f t="shared" si="89"/>
        <v>0</v>
      </c>
      <c r="AH172" s="8">
        <f t="shared" si="89"/>
        <v>0</v>
      </c>
      <c r="AI172" s="8">
        <f t="shared" si="89"/>
        <v>0</v>
      </c>
      <c r="AJ172" s="8">
        <f t="shared" si="89"/>
        <v>0</v>
      </c>
      <c r="AK172" s="8">
        <f t="shared" si="89"/>
        <v>0</v>
      </c>
      <c r="AL172" s="8">
        <f t="shared" si="89"/>
        <v>0</v>
      </c>
      <c r="AM172" s="8">
        <f t="shared" si="89"/>
        <v>0</v>
      </c>
      <c r="AN172" s="8">
        <f t="shared" si="89"/>
        <v>0</v>
      </c>
      <c r="AO172" s="8">
        <f t="shared" si="89"/>
        <v>0</v>
      </c>
      <c r="AP172" s="8">
        <f t="shared" si="89"/>
        <v>0</v>
      </c>
      <c r="AQ172" s="8">
        <f t="shared" si="89"/>
        <v>488.6</v>
      </c>
      <c r="AR172" s="128">
        <f t="shared" si="68"/>
        <v>0.91327102803738325</v>
      </c>
    </row>
    <row r="173" spans="1:44" ht="30" x14ac:dyDescent="0.25">
      <c r="A173" s="55"/>
      <c r="B173" s="7"/>
      <c r="C173" s="44" t="s">
        <v>70</v>
      </c>
      <c r="D173" s="42" t="s">
        <v>71</v>
      </c>
      <c r="E173" s="8">
        <v>535</v>
      </c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>
        <v>488.6</v>
      </c>
      <c r="AR173" s="128">
        <f t="shared" si="68"/>
        <v>0.91327102803738325</v>
      </c>
    </row>
    <row r="174" spans="1:44" ht="30" customHeight="1" x14ac:dyDescent="0.25">
      <c r="A174" s="55"/>
      <c r="B174" s="27" t="s">
        <v>407</v>
      </c>
      <c r="C174" s="44"/>
      <c r="D174" s="28" t="s">
        <v>408</v>
      </c>
      <c r="E174" s="32">
        <f>E175+E176</f>
        <v>100</v>
      </c>
      <c r="F174" s="32">
        <f t="shared" ref="F174:AQ174" si="90">F175+F176</f>
        <v>99.13000000000001</v>
      </c>
      <c r="G174" s="32">
        <f t="shared" si="90"/>
        <v>0</v>
      </c>
      <c r="H174" s="32">
        <f t="shared" si="90"/>
        <v>0</v>
      </c>
      <c r="I174" s="32">
        <f t="shared" si="90"/>
        <v>0</v>
      </c>
      <c r="J174" s="32">
        <f t="shared" si="90"/>
        <v>0</v>
      </c>
      <c r="K174" s="32">
        <f t="shared" si="90"/>
        <v>0</v>
      </c>
      <c r="L174" s="32">
        <f t="shared" si="90"/>
        <v>0</v>
      </c>
      <c r="M174" s="32">
        <f t="shared" si="90"/>
        <v>0</v>
      </c>
      <c r="N174" s="32">
        <f t="shared" si="90"/>
        <v>0</v>
      </c>
      <c r="O174" s="32">
        <f t="shared" si="90"/>
        <v>0</v>
      </c>
      <c r="P174" s="32">
        <f t="shared" si="90"/>
        <v>0</v>
      </c>
      <c r="Q174" s="32">
        <f t="shared" si="90"/>
        <v>0</v>
      </c>
      <c r="R174" s="32">
        <f t="shared" si="90"/>
        <v>0</v>
      </c>
      <c r="S174" s="32">
        <f t="shared" si="90"/>
        <v>0</v>
      </c>
      <c r="T174" s="32">
        <f t="shared" si="90"/>
        <v>0</v>
      </c>
      <c r="U174" s="32">
        <f t="shared" si="90"/>
        <v>0</v>
      </c>
      <c r="V174" s="32">
        <f t="shared" si="90"/>
        <v>0</v>
      </c>
      <c r="W174" s="32">
        <f t="shared" si="90"/>
        <v>0</v>
      </c>
      <c r="X174" s="32">
        <f t="shared" si="90"/>
        <v>0</v>
      </c>
      <c r="Y174" s="32">
        <f t="shared" si="90"/>
        <v>0</v>
      </c>
      <c r="Z174" s="32">
        <f t="shared" si="90"/>
        <v>0</v>
      </c>
      <c r="AA174" s="32">
        <f t="shared" si="90"/>
        <v>0</v>
      </c>
      <c r="AB174" s="32">
        <f t="shared" si="90"/>
        <v>0</v>
      </c>
      <c r="AC174" s="32">
        <f t="shared" si="90"/>
        <v>0</v>
      </c>
      <c r="AD174" s="32">
        <f t="shared" si="90"/>
        <v>0</v>
      </c>
      <c r="AE174" s="32">
        <f t="shared" si="90"/>
        <v>0</v>
      </c>
      <c r="AF174" s="32">
        <f t="shared" si="90"/>
        <v>0</v>
      </c>
      <c r="AG174" s="32">
        <f t="shared" si="90"/>
        <v>0</v>
      </c>
      <c r="AH174" s="32">
        <f t="shared" si="90"/>
        <v>0</v>
      </c>
      <c r="AI174" s="32">
        <f t="shared" si="90"/>
        <v>0</v>
      </c>
      <c r="AJ174" s="32">
        <f t="shared" si="90"/>
        <v>0</v>
      </c>
      <c r="AK174" s="32">
        <f t="shared" si="90"/>
        <v>0</v>
      </c>
      <c r="AL174" s="32">
        <f t="shared" si="90"/>
        <v>0</v>
      </c>
      <c r="AM174" s="32">
        <f t="shared" si="90"/>
        <v>0</v>
      </c>
      <c r="AN174" s="32">
        <f t="shared" si="90"/>
        <v>0</v>
      </c>
      <c r="AO174" s="32">
        <f t="shared" si="90"/>
        <v>0</v>
      </c>
      <c r="AP174" s="32">
        <f t="shared" si="90"/>
        <v>0</v>
      </c>
      <c r="AQ174" s="32">
        <f t="shared" si="90"/>
        <v>99.13000000000001</v>
      </c>
      <c r="AR174" s="128">
        <f t="shared" si="68"/>
        <v>0.99130000000000007</v>
      </c>
    </row>
    <row r="175" spans="1:44" ht="34.5" customHeight="1" x14ac:dyDescent="0.25">
      <c r="A175" s="55"/>
      <c r="B175" s="27"/>
      <c r="C175" s="44" t="s">
        <v>70</v>
      </c>
      <c r="D175" s="42" t="s">
        <v>71</v>
      </c>
      <c r="E175" s="32">
        <v>98.66</v>
      </c>
      <c r="F175" s="32">
        <v>97.79</v>
      </c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32">
        <v>97.79</v>
      </c>
      <c r="AR175" s="128">
        <f t="shared" si="68"/>
        <v>0.9911818366105819</v>
      </c>
    </row>
    <row r="176" spans="1:44" ht="24.75" customHeight="1" x14ac:dyDescent="0.25">
      <c r="A176" s="55"/>
      <c r="B176" s="27"/>
      <c r="C176" s="55">
        <v>800</v>
      </c>
      <c r="D176" s="43" t="s">
        <v>129</v>
      </c>
      <c r="E176" s="32">
        <f>1.34</f>
        <v>1.34</v>
      </c>
      <c r="F176" s="32">
        <v>1.34</v>
      </c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32">
        <v>1.34</v>
      </c>
      <c r="AR176" s="128">
        <f t="shared" si="68"/>
        <v>1</v>
      </c>
    </row>
    <row r="177" spans="1:44" ht="17.25" customHeight="1" x14ac:dyDescent="0.2">
      <c r="A177" s="72" t="s">
        <v>465</v>
      </c>
      <c r="B177" s="67"/>
      <c r="C177" s="67"/>
      <c r="D177" s="305" t="s">
        <v>466</v>
      </c>
      <c r="E177" s="111">
        <f t="shared" ref="E177:AQ177" si="91">E178+E186+E200+E217+E194</f>
        <v>95541.487000000008</v>
      </c>
      <c r="F177" s="111" t="e">
        <f t="shared" si="91"/>
        <v>#REF!</v>
      </c>
      <c r="G177" s="111" t="e">
        <f t="shared" si="91"/>
        <v>#REF!</v>
      </c>
      <c r="H177" s="111" t="e">
        <f t="shared" si="91"/>
        <v>#REF!</v>
      </c>
      <c r="I177" s="111" t="e">
        <f t="shared" si="91"/>
        <v>#REF!</v>
      </c>
      <c r="J177" s="111" t="e">
        <f t="shared" si="91"/>
        <v>#REF!</v>
      </c>
      <c r="K177" s="111" t="e">
        <f t="shared" si="91"/>
        <v>#REF!</v>
      </c>
      <c r="L177" s="111" t="e">
        <f t="shared" si="91"/>
        <v>#REF!</v>
      </c>
      <c r="M177" s="111" t="e">
        <f t="shared" si="91"/>
        <v>#REF!</v>
      </c>
      <c r="N177" s="111" t="e">
        <f t="shared" si="91"/>
        <v>#REF!</v>
      </c>
      <c r="O177" s="111" t="e">
        <f t="shared" si="91"/>
        <v>#REF!</v>
      </c>
      <c r="P177" s="111" t="e">
        <f t="shared" si="91"/>
        <v>#REF!</v>
      </c>
      <c r="Q177" s="111" t="e">
        <f t="shared" si="91"/>
        <v>#REF!</v>
      </c>
      <c r="R177" s="111" t="e">
        <f t="shared" si="91"/>
        <v>#REF!</v>
      </c>
      <c r="S177" s="111" t="e">
        <f t="shared" si="91"/>
        <v>#REF!</v>
      </c>
      <c r="T177" s="111" t="e">
        <f t="shared" si="91"/>
        <v>#REF!</v>
      </c>
      <c r="U177" s="111" t="e">
        <f t="shared" si="91"/>
        <v>#REF!</v>
      </c>
      <c r="V177" s="111" t="e">
        <f t="shared" si="91"/>
        <v>#REF!</v>
      </c>
      <c r="W177" s="111" t="e">
        <f t="shared" si="91"/>
        <v>#REF!</v>
      </c>
      <c r="X177" s="111" t="e">
        <f t="shared" si="91"/>
        <v>#REF!</v>
      </c>
      <c r="Y177" s="111" t="e">
        <f t="shared" si="91"/>
        <v>#REF!</v>
      </c>
      <c r="Z177" s="111" t="e">
        <f t="shared" si="91"/>
        <v>#REF!</v>
      </c>
      <c r="AA177" s="111" t="e">
        <f t="shared" si="91"/>
        <v>#REF!</v>
      </c>
      <c r="AB177" s="111" t="e">
        <f t="shared" si="91"/>
        <v>#REF!</v>
      </c>
      <c r="AC177" s="111" t="e">
        <f t="shared" si="91"/>
        <v>#REF!</v>
      </c>
      <c r="AD177" s="111" t="e">
        <f t="shared" si="91"/>
        <v>#REF!</v>
      </c>
      <c r="AE177" s="111" t="e">
        <f t="shared" si="91"/>
        <v>#REF!</v>
      </c>
      <c r="AF177" s="111" t="e">
        <f t="shared" si="91"/>
        <v>#REF!</v>
      </c>
      <c r="AG177" s="111" t="e">
        <f t="shared" si="91"/>
        <v>#REF!</v>
      </c>
      <c r="AH177" s="111" t="e">
        <f t="shared" si="91"/>
        <v>#REF!</v>
      </c>
      <c r="AI177" s="111" t="e">
        <f t="shared" si="91"/>
        <v>#REF!</v>
      </c>
      <c r="AJ177" s="111" t="e">
        <f t="shared" si="91"/>
        <v>#REF!</v>
      </c>
      <c r="AK177" s="111" t="e">
        <f t="shared" si="91"/>
        <v>#REF!</v>
      </c>
      <c r="AL177" s="111" t="e">
        <f t="shared" si="91"/>
        <v>#REF!</v>
      </c>
      <c r="AM177" s="111" t="e">
        <f t="shared" si="91"/>
        <v>#REF!</v>
      </c>
      <c r="AN177" s="111" t="e">
        <f t="shared" si="91"/>
        <v>#REF!</v>
      </c>
      <c r="AO177" s="111" t="e">
        <f t="shared" si="91"/>
        <v>#REF!</v>
      </c>
      <c r="AP177" s="111" t="e">
        <f t="shared" si="91"/>
        <v>#REF!</v>
      </c>
      <c r="AQ177" s="111">
        <f t="shared" si="91"/>
        <v>92510.536999999997</v>
      </c>
      <c r="AR177" s="129">
        <f t="shared" si="68"/>
        <v>0.96827608513147789</v>
      </c>
    </row>
    <row r="178" spans="1:44" ht="15" x14ac:dyDescent="0.25">
      <c r="A178" s="55" t="s">
        <v>467</v>
      </c>
      <c r="B178" s="67"/>
      <c r="C178" s="67"/>
      <c r="D178" s="107" t="s">
        <v>468</v>
      </c>
      <c r="E178" s="8">
        <f>E179</f>
        <v>189.89099999999999</v>
      </c>
      <c r="F178" s="8">
        <f t="shared" ref="F178:AQ180" si="92">F179</f>
        <v>0</v>
      </c>
      <c r="G178" s="8">
        <f t="shared" si="92"/>
        <v>0</v>
      </c>
      <c r="H178" s="8">
        <f t="shared" si="92"/>
        <v>0</v>
      </c>
      <c r="I178" s="8">
        <f t="shared" si="92"/>
        <v>0</v>
      </c>
      <c r="J178" s="8">
        <f t="shared" si="92"/>
        <v>0</v>
      </c>
      <c r="K178" s="8">
        <f t="shared" si="92"/>
        <v>0</v>
      </c>
      <c r="L178" s="8">
        <f t="shared" si="92"/>
        <v>0</v>
      </c>
      <c r="M178" s="8">
        <f t="shared" si="92"/>
        <v>0</v>
      </c>
      <c r="N178" s="8">
        <f t="shared" si="92"/>
        <v>0</v>
      </c>
      <c r="O178" s="8">
        <f t="shared" si="92"/>
        <v>0</v>
      </c>
      <c r="P178" s="8">
        <f t="shared" si="92"/>
        <v>0</v>
      </c>
      <c r="Q178" s="8">
        <f t="shared" si="92"/>
        <v>0</v>
      </c>
      <c r="R178" s="8">
        <f t="shared" si="92"/>
        <v>0</v>
      </c>
      <c r="S178" s="8">
        <f t="shared" si="92"/>
        <v>0</v>
      </c>
      <c r="T178" s="8">
        <f t="shared" si="92"/>
        <v>0</v>
      </c>
      <c r="U178" s="8">
        <f t="shared" si="92"/>
        <v>0</v>
      </c>
      <c r="V178" s="8">
        <f t="shared" si="92"/>
        <v>0</v>
      </c>
      <c r="W178" s="8">
        <f t="shared" si="92"/>
        <v>0</v>
      </c>
      <c r="X178" s="8">
        <f t="shared" si="92"/>
        <v>0</v>
      </c>
      <c r="Y178" s="8">
        <f t="shared" si="92"/>
        <v>0</v>
      </c>
      <c r="Z178" s="8">
        <f t="shared" si="92"/>
        <v>0</v>
      </c>
      <c r="AA178" s="8">
        <f t="shared" si="92"/>
        <v>0</v>
      </c>
      <c r="AB178" s="8">
        <f t="shared" si="92"/>
        <v>0</v>
      </c>
      <c r="AC178" s="8">
        <f t="shared" si="92"/>
        <v>0</v>
      </c>
      <c r="AD178" s="8">
        <f t="shared" si="92"/>
        <v>0</v>
      </c>
      <c r="AE178" s="8">
        <f t="shared" si="92"/>
        <v>0</v>
      </c>
      <c r="AF178" s="8">
        <f t="shared" si="92"/>
        <v>0</v>
      </c>
      <c r="AG178" s="8">
        <f t="shared" si="92"/>
        <v>0</v>
      </c>
      <c r="AH178" s="8">
        <f t="shared" si="92"/>
        <v>0</v>
      </c>
      <c r="AI178" s="8">
        <f t="shared" si="92"/>
        <v>0</v>
      </c>
      <c r="AJ178" s="8">
        <f t="shared" si="92"/>
        <v>0</v>
      </c>
      <c r="AK178" s="8">
        <f t="shared" si="92"/>
        <v>0</v>
      </c>
      <c r="AL178" s="8">
        <f t="shared" si="92"/>
        <v>0</v>
      </c>
      <c r="AM178" s="8">
        <f t="shared" si="92"/>
        <v>0</v>
      </c>
      <c r="AN178" s="8">
        <f t="shared" si="92"/>
        <v>0</v>
      </c>
      <c r="AO178" s="8">
        <f t="shared" si="92"/>
        <v>0</v>
      </c>
      <c r="AP178" s="8">
        <f t="shared" si="92"/>
        <v>0</v>
      </c>
      <c r="AQ178" s="8">
        <f t="shared" si="92"/>
        <v>103.571</v>
      </c>
      <c r="AR178" s="128">
        <f t="shared" si="68"/>
        <v>0.54542342712398162</v>
      </c>
    </row>
    <row r="179" spans="1:44" ht="30" x14ac:dyDescent="0.25">
      <c r="A179" s="55"/>
      <c r="B179" s="27" t="s">
        <v>125</v>
      </c>
      <c r="C179" s="52"/>
      <c r="D179" s="43" t="s">
        <v>126</v>
      </c>
      <c r="E179" s="8">
        <f>E180</f>
        <v>189.89099999999999</v>
      </c>
      <c r="F179" s="8">
        <f t="shared" si="92"/>
        <v>0</v>
      </c>
      <c r="G179" s="8">
        <f t="shared" si="92"/>
        <v>0</v>
      </c>
      <c r="H179" s="8">
        <f t="shared" si="92"/>
        <v>0</v>
      </c>
      <c r="I179" s="8">
        <f t="shared" si="92"/>
        <v>0</v>
      </c>
      <c r="J179" s="8">
        <f t="shared" si="92"/>
        <v>0</v>
      </c>
      <c r="K179" s="8">
        <f t="shared" si="92"/>
        <v>0</v>
      </c>
      <c r="L179" s="8">
        <f t="shared" si="92"/>
        <v>0</v>
      </c>
      <c r="M179" s="8">
        <f t="shared" si="92"/>
        <v>0</v>
      </c>
      <c r="N179" s="8">
        <f t="shared" si="92"/>
        <v>0</v>
      </c>
      <c r="O179" s="8">
        <f t="shared" si="92"/>
        <v>0</v>
      </c>
      <c r="P179" s="8">
        <f t="shared" si="92"/>
        <v>0</v>
      </c>
      <c r="Q179" s="8">
        <f t="shared" si="92"/>
        <v>0</v>
      </c>
      <c r="R179" s="8">
        <f t="shared" si="92"/>
        <v>0</v>
      </c>
      <c r="S179" s="8">
        <f t="shared" si="92"/>
        <v>0</v>
      </c>
      <c r="T179" s="8">
        <f t="shared" si="92"/>
        <v>0</v>
      </c>
      <c r="U179" s="8">
        <f t="shared" si="92"/>
        <v>0</v>
      </c>
      <c r="V179" s="8">
        <f t="shared" si="92"/>
        <v>0</v>
      </c>
      <c r="W179" s="8">
        <f t="shared" si="92"/>
        <v>0</v>
      </c>
      <c r="X179" s="8">
        <f t="shared" si="92"/>
        <v>0</v>
      </c>
      <c r="Y179" s="8">
        <f t="shared" si="92"/>
        <v>0</v>
      </c>
      <c r="Z179" s="8">
        <f t="shared" si="92"/>
        <v>0</v>
      </c>
      <c r="AA179" s="8">
        <f t="shared" si="92"/>
        <v>0</v>
      </c>
      <c r="AB179" s="8">
        <f t="shared" si="92"/>
        <v>0</v>
      </c>
      <c r="AC179" s="8">
        <f t="shared" si="92"/>
        <v>0</v>
      </c>
      <c r="AD179" s="8">
        <f t="shared" si="92"/>
        <v>0</v>
      </c>
      <c r="AE179" s="8">
        <f t="shared" si="92"/>
        <v>0</v>
      </c>
      <c r="AF179" s="8">
        <f t="shared" si="92"/>
        <v>0</v>
      </c>
      <c r="AG179" s="8">
        <f t="shared" si="92"/>
        <v>0</v>
      </c>
      <c r="AH179" s="8">
        <f t="shared" si="92"/>
        <v>0</v>
      </c>
      <c r="AI179" s="8">
        <f t="shared" si="92"/>
        <v>0</v>
      </c>
      <c r="AJ179" s="8">
        <f t="shared" si="92"/>
        <v>0</v>
      </c>
      <c r="AK179" s="8">
        <f t="shared" si="92"/>
        <v>0</v>
      </c>
      <c r="AL179" s="8">
        <f t="shared" si="92"/>
        <v>0</v>
      </c>
      <c r="AM179" s="8">
        <f t="shared" si="92"/>
        <v>0</v>
      </c>
      <c r="AN179" s="8">
        <f t="shared" si="92"/>
        <v>0</v>
      </c>
      <c r="AO179" s="8">
        <f t="shared" si="92"/>
        <v>0</v>
      </c>
      <c r="AP179" s="8">
        <f t="shared" si="92"/>
        <v>0</v>
      </c>
      <c r="AQ179" s="8">
        <f t="shared" si="92"/>
        <v>103.571</v>
      </c>
      <c r="AR179" s="128">
        <f t="shared" si="68"/>
        <v>0.54542342712398162</v>
      </c>
    </row>
    <row r="180" spans="1:44" ht="45" x14ac:dyDescent="0.25">
      <c r="A180" s="55"/>
      <c r="B180" s="27" t="s">
        <v>127</v>
      </c>
      <c r="C180" s="52"/>
      <c r="D180" s="28" t="s">
        <v>128</v>
      </c>
      <c r="E180" s="8">
        <f>E181</f>
        <v>189.89099999999999</v>
      </c>
      <c r="F180" s="8">
        <f t="shared" si="92"/>
        <v>0</v>
      </c>
      <c r="G180" s="8">
        <f t="shared" si="92"/>
        <v>0</v>
      </c>
      <c r="H180" s="8">
        <f t="shared" si="92"/>
        <v>0</v>
      </c>
      <c r="I180" s="8">
        <f t="shared" si="92"/>
        <v>0</v>
      </c>
      <c r="J180" s="8">
        <f t="shared" si="92"/>
        <v>0</v>
      </c>
      <c r="K180" s="8">
        <f t="shared" si="92"/>
        <v>0</v>
      </c>
      <c r="L180" s="8">
        <f t="shared" si="92"/>
        <v>0</v>
      </c>
      <c r="M180" s="8">
        <f t="shared" si="92"/>
        <v>0</v>
      </c>
      <c r="N180" s="8">
        <f t="shared" si="92"/>
        <v>0</v>
      </c>
      <c r="O180" s="8">
        <f t="shared" si="92"/>
        <v>0</v>
      </c>
      <c r="P180" s="8">
        <f t="shared" si="92"/>
        <v>0</v>
      </c>
      <c r="Q180" s="8">
        <f t="shared" si="92"/>
        <v>0</v>
      </c>
      <c r="R180" s="8">
        <f t="shared" si="92"/>
        <v>0</v>
      </c>
      <c r="S180" s="8">
        <f t="shared" si="92"/>
        <v>0</v>
      </c>
      <c r="T180" s="8">
        <f t="shared" si="92"/>
        <v>0</v>
      </c>
      <c r="U180" s="8">
        <f t="shared" si="92"/>
        <v>0</v>
      </c>
      <c r="V180" s="8">
        <f t="shared" si="92"/>
        <v>0</v>
      </c>
      <c r="W180" s="8">
        <f t="shared" si="92"/>
        <v>0</v>
      </c>
      <c r="X180" s="8">
        <f t="shared" si="92"/>
        <v>0</v>
      </c>
      <c r="Y180" s="8">
        <f t="shared" si="92"/>
        <v>0</v>
      </c>
      <c r="Z180" s="8">
        <f t="shared" si="92"/>
        <v>0</v>
      </c>
      <c r="AA180" s="8">
        <f t="shared" si="92"/>
        <v>0</v>
      </c>
      <c r="AB180" s="8">
        <f t="shared" si="92"/>
        <v>0</v>
      </c>
      <c r="AC180" s="8">
        <f t="shared" si="92"/>
        <v>0</v>
      </c>
      <c r="AD180" s="8">
        <f t="shared" si="92"/>
        <v>0</v>
      </c>
      <c r="AE180" s="8">
        <f t="shared" si="92"/>
        <v>0</v>
      </c>
      <c r="AF180" s="8">
        <f t="shared" si="92"/>
        <v>0</v>
      </c>
      <c r="AG180" s="8">
        <f t="shared" si="92"/>
        <v>0</v>
      </c>
      <c r="AH180" s="8">
        <f t="shared" si="92"/>
        <v>0</v>
      </c>
      <c r="AI180" s="8">
        <f t="shared" si="92"/>
        <v>0</v>
      </c>
      <c r="AJ180" s="8">
        <f t="shared" si="92"/>
        <v>0</v>
      </c>
      <c r="AK180" s="8">
        <f t="shared" si="92"/>
        <v>0</v>
      </c>
      <c r="AL180" s="8">
        <f t="shared" si="92"/>
        <v>0</v>
      </c>
      <c r="AM180" s="8">
        <f t="shared" si="92"/>
        <v>0</v>
      </c>
      <c r="AN180" s="8">
        <f t="shared" si="92"/>
        <v>0</v>
      </c>
      <c r="AO180" s="8">
        <f t="shared" si="92"/>
        <v>0</v>
      </c>
      <c r="AP180" s="8">
        <f t="shared" si="92"/>
        <v>0</v>
      </c>
      <c r="AQ180" s="8">
        <f t="shared" si="92"/>
        <v>103.571</v>
      </c>
      <c r="AR180" s="128">
        <f t="shared" si="68"/>
        <v>0.54542342712398162</v>
      </c>
    </row>
    <row r="181" spans="1:44" ht="45" x14ac:dyDescent="0.25">
      <c r="A181" s="55"/>
      <c r="B181" s="27" t="s">
        <v>130</v>
      </c>
      <c r="C181" s="56"/>
      <c r="D181" s="57" t="s">
        <v>131</v>
      </c>
      <c r="E181" s="8">
        <f>E182+E184</f>
        <v>189.89099999999999</v>
      </c>
      <c r="F181" s="8">
        <f t="shared" ref="F181:AQ181" si="93">F182+F184</f>
        <v>0</v>
      </c>
      <c r="G181" s="8">
        <f t="shared" si="93"/>
        <v>0</v>
      </c>
      <c r="H181" s="8">
        <f t="shared" si="93"/>
        <v>0</v>
      </c>
      <c r="I181" s="8">
        <f t="shared" si="93"/>
        <v>0</v>
      </c>
      <c r="J181" s="8">
        <f t="shared" si="93"/>
        <v>0</v>
      </c>
      <c r="K181" s="8">
        <f t="shared" si="93"/>
        <v>0</v>
      </c>
      <c r="L181" s="8">
        <f t="shared" si="93"/>
        <v>0</v>
      </c>
      <c r="M181" s="8">
        <f t="shared" si="93"/>
        <v>0</v>
      </c>
      <c r="N181" s="8">
        <f t="shared" si="93"/>
        <v>0</v>
      </c>
      <c r="O181" s="8">
        <f t="shared" si="93"/>
        <v>0</v>
      </c>
      <c r="P181" s="8">
        <f t="shared" si="93"/>
        <v>0</v>
      </c>
      <c r="Q181" s="8">
        <f t="shared" si="93"/>
        <v>0</v>
      </c>
      <c r="R181" s="8">
        <f t="shared" si="93"/>
        <v>0</v>
      </c>
      <c r="S181" s="8">
        <f t="shared" si="93"/>
        <v>0</v>
      </c>
      <c r="T181" s="8">
        <f t="shared" si="93"/>
        <v>0</v>
      </c>
      <c r="U181" s="8">
        <f t="shared" si="93"/>
        <v>0</v>
      </c>
      <c r="V181" s="8">
        <f t="shared" si="93"/>
        <v>0</v>
      </c>
      <c r="W181" s="8">
        <f t="shared" si="93"/>
        <v>0</v>
      </c>
      <c r="X181" s="8">
        <f t="shared" si="93"/>
        <v>0</v>
      </c>
      <c r="Y181" s="8">
        <f t="shared" si="93"/>
        <v>0</v>
      </c>
      <c r="Z181" s="8">
        <f t="shared" si="93"/>
        <v>0</v>
      </c>
      <c r="AA181" s="8">
        <f t="shared" si="93"/>
        <v>0</v>
      </c>
      <c r="AB181" s="8">
        <f t="shared" si="93"/>
        <v>0</v>
      </c>
      <c r="AC181" s="8">
        <f t="shared" si="93"/>
        <v>0</v>
      </c>
      <c r="AD181" s="8">
        <f t="shared" si="93"/>
        <v>0</v>
      </c>
      <c r="AE181" s="8">
        <f t="shared" si="93"/>
        <v>0</v>
      </c>
      <c r="AF181" s="8">
        <f t="shared" si="93"/>
        <v>0</v>
      </c>
      <c r="AG181" s="8">
        <f t="shared" si="93"/>
        <v>0</v>
      </c>
      <c r="AH181" s="8">
        <f t="shared" si="93"/>
        <v>0</v>
      </c>
      <c r="AI181" s="8">
        <f t="shared" si="93"/>
        <v>0</v>
      </c>
      <c r="AJ181" s="8">
        <f t="shared" si="93"/>
        <v>0</v>
      </c>
      <c r="AK181" s="8">
        <f t="shared" si="93"/>
        <v>0</v>
      </c>
      <c r="AL181" s="8">
        <f t="shared" si="93"/>
        <v>0</v>
      </c>
      <c r="AM181" s="8">
        <f t="shared" si="93"/>
        <v>0</v>
      </c>
      <c r="AN181" s="8">
        <f t="shared" si="93"/>
        <v>0</v>
      </c>
      <c r="AO181" s="8">
        <f t="shared" si="93"/>
        <v>0</v>
      </c>
      <c r="AP181" s="8">
        <f t="shared" si="93"/>
        <v>0</v>
      </c>
      <c r="AQ181" s="8">
        <f t="shared" si="93"/>
        <v>103.571</v>
      </c>
      <c r="AR181" s="128">
        <f t="shared" si="68"/>
        <v>0.54542342712398162</v>
      </c>
    </row>
    <row r="182" spans="1:44" ht="69" customHeight="1" x14ac:dyDescent="0.25">
      <c r="A182" s="55"/>
      <c r="B182" s="116" t="s">
        <v>132</v>
      </c>
      <c r="C182" s="56"/>
      <c r="D182" s="58" t="s">
        <v>133</v>
      </c>
      <c r="E182" s="8">
        <v>3.5710000000000002</v>
      </c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>
        <v>3.5710000000000002</v>
      </c>
      <c r="AR182" s="128">
        <f t="shared" si="68"/>
        <v>1</v>
      </c>
    </row>
    <row r="183" spans="1:44" ht="15" x14ac:dyDescent="0.25">
      <c r="A183" s="55"/>
      <c r="B183" s="7"/>
      <c r="C183" s="55">
        <v>800</v>
      </c>
      <c r="D183" s="43" t="s">
        <v>129</v>
      </c>
      <c r="E183" s="8">
        <v>279.10000000000002</v>
      </c>
      <c r="F183" s="8" t="e">
        <f>#REF!</f>
        <v>#REF!</v>
      </c>
      <c r="G183" s="8" t="e">
        <f>#REF!</f>
        <v>#REF!</v>
      </c>
      <c r="H183" s="8" t="e">
        <f>#REF!</f>
        <v>#REF!</v>
      </c>
      <c r="I183" s="8" t="e">
        <f>#REF!</f>
        <v>#REF!</v>
      </c>
      <c r="J183" s="8" t="e">
        <f>#REF!</f>
        <v>#REF!</v>
      </c>
      <c r="K183" s="8" t="e">
        <f>#REF!</f>
        <v>#REF!</v>
      </c>
      <c r="L183" s="8" t="e">
        <f>#REF!</f>
        <v>#REF!</v>
      </c>
      <c r="M183" s="8" t="e">
        <f>#REF!</f>
        <v>#REF!</v>
      </c>
      <c r="N183" s="8" t="e">
        <f>#REF!</f>
        <v>#REF!</v>
      </c>
      <c r="O183" s="8" t="e">
        <f>#REF!</f>
        <v>#REF!</v>
      </c>
      <c r="P183" s="8" t="e">
        <f>#REF!</f>
        <v>#REF!</v>
      </c>
      <c r="Q183" s="8" t="e">
        <f>#REF!</f>
        <v>#REF!</v>
      </c>
      <c r="R183" s="8" t="e">
        <f>#REF!</f>
        <v>#REF!</v>
      </c>
      <c r="S183" s="8" t="e">
        <f>#REF!</f>
        <v>#REF!</v>
      </c>
      <c r="T183" s="8" t="e">
        <f>#REF!</f>
        <v>#REF!</v>
      </c>
      <c r="U183" s="8" t="e">
        <f>#REF!</f>
        <v>#REF!</v>
      </c>
      <c r="V183" s="8" t="e">
        <f>#REF!</f>
        <v>#REF!</v>
      </c>
      <c r="W183" s="8" t="e">
        <f>#REF!</f>
        <v>#REF!</v>
      </c>
      <c r="X183" s="8" t="e">
        <f>#REF!</f>
        <v>#REF!</v>
      </c>
      <c r="Y183" s="8" t="e">
        <f>#REF!</f>
        <v>#REF!</v>
      </c>
      <c r="Z183" s="8" t="e">
        <f>#REF!</f>
        <v>#REF!</v>
      </c>
      <c r="AA183" s="8" t="e">
        <f>#REF!</f>
        <v>#REF!</v>
      </c>
      <c r="AB183" s="8" t="e">
        <f>#REF!</f>
        <v>#REF!</v>
      </c>
      <c r="AC183" s="8" t="e">
        <f>#REF!</f>
        <v>#REF!</v>
      </c>
      <c r="AD183" s="8" t="e">
        <f>#REF!</f>
        <v>#REF!</v>
      </c>
      <c r="AE183" s="8" t="e">
        <f>#REF!</f>
        <v>#REF!</v>
      </c>
      <c r="AF183" s="8" t="e">
        <f>#REF!</f>
        <v>#REF!</v>
      </c>
      <c r="AG183" s="8" t="e">
        <f>#REF!</f>
        <v>#REF!</v>
      </c>
      <c r="AH183" s="8" t="e">
        <f>#REF!</f>
        <v>#REF!</v>
      </c>
      <c r="AI183" s="8" t="e">
        <f>#REF!</f>
        <v>#REF!</v>
      </c>
      <c r="AJ183" s="8" t="e">
        <f>#REF!</f>
        <v>#REF!</v>
      </c>
      <c r="AK183" s="8" t="e">
        <f>#REF!</f>
        <v>#REF!</v>
      </c>
      <c r="AL183" s="8" t="e">
        <f>#REF!</f>
        <v>#REF!</v>
      </c>
      <c r="AM183" s="8" t="e">
        <f>#REF!</f>
        <v>#REF!</v>
      </c>
      <c r="AN183" s="8" t="e">
        <f>#REF!</f>
        <v>#REF!</v>
      </c>
      <c r="AO183" s="8" t="e">
        <f>#REF!</f>
        <v>#REF!</v>
      </c>
      <c r="AP183" s="8" t="e">
        <f>#REF!</f>
        <v>#REF!</v>
      </c>
      <c r="AQ183" s="8">
        <v>279.10000000000002</v>
      </c>
      <c r="AR183" s="128">
        <f t="shared" si="68"/>
        <v>1</v>
      </c>
    </row>
    <row r="184" spans="1:44" ht="45" x14ac:dyDescent="0.25">
      <c r="A184" s="55"/>
      <c r="B184" s="27" t="s">
        <v>134</v>
      </c>
      <c r="C184" s="55"/>
      <c r="D184" s="43" t="s">
        <v>135</v>
      </c>
      <c r="E184" s="8">
        <f>E185</f>
        <v>186.32</v>
      </c>
      <c r="F184" s="8">
        <f t="shared" ref="F184:AQ184" si="94">F185</f>
        <v>0</v>
      </c>
      <c r="G184" s="8">
        <f t="shared" si="94"/>
        <v>0</v>
      </c>
      <c r="H184" s="8">
        <f t="shared" si="94"/>
        <v>0</v>
      </c>
      <c r="I184" s="8">
        <f t="shared" si="94"/>
        <v>0</v>
      </c>
      <c r="J184" s="8">
        <f t="shared" si="94"/>
        <v>0</v>
      </c>
      <c r="K184" s="8">
        <f t="shared" si="94"/>
        <v>0</v>
      </c>
      <c r="L184" s="8">
        <f t="shared" si="94"/>
        <v>0</v>
      </c>
      <c r="M184" s="8">
        <f t="shared" si="94"/>
        <v>0</v>
      </c>
      <c r="N184" s="8">
        <f t="shared" si="94"/>
        <v>0</v>
      </c>
      <c r="O184" s="8">
        <f t="shared" si="94"/>
        <v>0</v>
      </c>
      <c r="P184" s="8">
        <f t="shared" si="94"/>
        <v>0</v>
      </c>
      <c r="Q184" s="8">
        <f t="shared" si="94"/>
        <v>0</v>
      </c>
      <c r="R184" s="8">
        <f t="shared" si="94"/>
        <v>0</v>
      </c>
      <c r="S184" s="8">
        <f t="shared" si="94"/>
        <v>0</v>
      </c>
      <c r="T184" s="8">
        <f t="shared" si="94"/>
        <v>0</v>
      </c>
      <c r="U184" s="8">
        <f t="shared" si="94"/>
        <v>0</v>
      </c>
      <c r="V184" s="8">
        <f t="shared" si="94"/>
        <v>0</v>
      </c>
      <c r="W184" s="8">
        <f t="shared" si="94"/>
        <v>0</v>
      </c>
      <c r="X184" s="8">
        <f t="shared" si="94"/>
        <v>0</v>
      </c>
      <c r="Y184" s="8">
        <f t="shared" si="94"/>
        <v>0</v>
      </c>
      <c r="Z184" s="8">
        <f t="shared" si="94"/>
        <v>0</v>
      </c>
      <c r="AA184" s="8">
        <f t="shared" si="94"/>
        <v>0</v>
      </c>
      <c r="AB184" s="8">
        <f t="shared" si="94"/>
        <v>0</v>
      </c>
      <c r="AC184" s="8">
        <f t="shared" si="94"/>
        <v>0</v>
      </c>
      <c r="AD184" s="8">
        <f t="shared" si="94"/>
        <v>0</v>
      </c>
      <c r="AE184" s="8">
        <f t="shared" si="94"/>
        <v>0</v>
      </c>
      <c r="AF184" s="8">
        <f t="shared" si="94"/>
        <v>0</v>
      </c>
      <c r="AG184" s="8">
        <f t="shared" si="94"/>
        <v>0</v>
      </c>
      <c r="AH184" s="8">
        <f t="shared" si="94"/>
        <v>0</v>
      </c>
      <c r="AI184" s="8">
        <f t="shared" si="94"/>
        <v>0</v>
      </c>
      <c r="AJ184" s="8">
        <f t="shared" si="94"/>
        <v>0</v>
      </c>
      <c r="AK184" s="8">
        <f t="shared" si="94"/>
        <v>0</v>
      </c>
      <c r="AL184" s="8">
        <f t="shared" si="94"/>
        <v>0</v>
      </c>
      <c r="AM184" s="8">
        <f t="shared" si="94"/>
        <v>0</v>
      </c>
      <c r="AN184" s="8">
        <f t="shared" si="94"/>
        <v>0</v>
      </c>
      <c r="AO184" s="8">
        <f t="shared" si="94"/>
        <v>0</v>
      </c>
      <c r="AP184" s="8">
        <f t="shared" si="94"/>
        <v>0</v>
      </c>
      <c r="AQ184" s="8">
        <f t="shared" si="94"/>
        <v>100</v>
      </c>
      <c r="AR184" s="128">
        <f t="shared" si="68"/>
        <v>0.53671103477887505</v>
      </c>
    </row>
    <row r="185" spans="1:44" ht="15" x14ac:dyDescent="0.25">
      <c r="A185" s="55"/>
      <c r="B185" s="7"/>
      <c r="C185" s="55">
        <v>800</v>
      </c>
      <c r="D185" s="43" t="s">
        <v>129</v>
      </c>
      <c r="E185" s="8">
        <v>186.32</v>
      </c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>
        <v>100</v>
      </c>
      <c r="AR185" s="128">
        <f t="shared" si="68"/>
        <v>0.53671103477887505</v>
      </c>
    </row>
    <row r="186" spans="1:44" ht="15" x14ac:dyDescent="0.25">
      <c r="A186" s="55" t="s">
        <v>470</v>
      </c>
      <c r="B186" s="51"/>
      <c r="C186" s="62"/>
      <c r="D186" s="78" t="s">
        <v>807</v>
      </c>
      <c r="E186" s="8">
        <f t="shared" ref="E186:AQ186" si="95">E189</f>
        <v>13042.19</v>
      </c>
      <c r="F186" s="8" t="e">
        <f t="shared" si="95"/>
        <v>#REF!</v>
      </c>
      <c r="G186" s="8" t="e">
        <f t="shared" si="95"/>
        <v>#REF!</v>
      </c>
      <c r="H186" s="8" t="e">
        <f t="shared" si="95"/>
        <v>#REF!</v>
      </c>
      <c r="I186" s="8" t="e">
        <f t="shared" si="95"/>
        <v>#REF!</v>
      </c>
      <c r="J186" s="8" t="e">
        <f t="shared" si="95"/>
        <v>#REF!</v>
      </c>
      <c r="K186" s="8" t="e">
        <f t="shared" si="95"/>
        <v>#REF!</v>
      </c>
      <c r="L186" s="8" t="e">
        <f t="shared" si="95"/>
        <v>#REF!</v>
      </c>
      <c r="M186" s="8" t="e">
        <f t="shared" si="95"/>
        <v>#REF!</v>
      </c>
      <c r="N186" s="8" t="e">
        <f t="shared" si="95"/>
        <v>#REF!</v>
      </c>
      <c r="O186" s="8" t="e">
        <f t="shared" si="95"/>
        <v>#REF!</v>
      </c>
      <c r="P186" s="8" t="e">
        <f t="shared" si="95"/>
        <v>#REF!</v>
      </c>
      <c r="Q186" s="8" t="e">
        <f t="shared" si="95"/>
        <v>#REF!</v>
      </c>
      <c r="R186" s="8" t="e">
        <f t="shared" si="95"/>
        <v>#REF!</v>
      </c>
      <c r="S186" s="8" t="e">
        <f t="shared" si="95"/>
        <v>#REF!</v>
      </c>
      <c r="T186" s="8" t="e">
        <f t="shared" si="95"/>
        <v>#REF!</v>
      </c>
      <c r="U186" s="8" t="e">
        <f t="shared" si="95"/>
        <v>#REF!</v>
      </c>
      <c r="V186" s="8" t="e">
        <f t="shared" si="95"/>
        <v>#REF!</v>
      </c>
      <c r="W186" s="8" t="e">
        <f t="shared" si="95"/>
        <v>#REF!</v>
      </c>
      <c r="X186" s="8" t="e">
        <f t="shared" si="95"/>
        <v>#REF!</v>
      </c>
      <c r="Y186" s="8" t="e">
        <f t="shared" si="95"/>
        <v>#REF!</v>
      </c>
      <c r="Z186" s="8" t="e">
        <f t="shared" si="95"/>
        <v>#REF!</v>
      </c>
      <c r="AA186" s="8" t="e">
        <f t="shared" si="95"/>
        <v>#REF!</v>
      </c>
      <c r="AB186" s="8" t="e">
        <f t="shared" si="95"/>
        <v>#REF!</v>
      </c>
      <c r="AC186" s="8" t="e">
        <f t="shared" si="95"/>
        <v>#REF!</v>
      </c>
      <c r="AD186" s="8" t="e">
        <f t="shared" si="95"/>
        <v>#REF!</v>
      </c>
      <c r="AE186" s="8" t="e">
        <f t="shared" si="95"/>
        <v>#REF!</v>
      </c>
      <c r="AF186" s="8" t="e">
        <f t="shared" si="95"/>
        <v>#REF!</v>
      </c>
      <c r="AG186" s="8" t="e">
        <f t="shared" si="95"/>
        <v>#REF!</v>
      </c>
      <c r="AH186" s="8" t="e">
        <f t="shared" si="95"/>
        <v>#REF!</v>
      </c>
      <c r="AI186" s="8" t="e">
        <f t="shared" si="95"/>
        <v>#REF!</v>
      </c>
      <c r="AJ186" s="8" t="e">
        <f t="shared" si="95"/>
        <v>#REF!</v>
      </c>
      <c r="AK186" s="8" t="e">
        <f t="shared" si="95"/>
        <v>#REF!</v>
      </c>
      <c r="AL186" s="8" t="e">
        <f t="shared" si="95"/>
        <v>#REF!</v>
      </c>
      <c r="AM186" s="8" t="e">
        <f t="shared" si="95"/>
        <v>#REF!</v>
      </c>
      <c r="AN186" s="8" t="e">
        <f t="shared" si="95"/>
        <v>#REF!</v>
      </c>
      <c r="AO186" s="8" t="e">
        <f t="shared" si="95"/>
        <v>#REF!</v>
      </c>
      <c r="AP186" s="8" t="e">
        <f t="shared" si="95"/>
        <v>#REF!</v>
      </c>
      <c r="AQ186" s="8">
        <f t="shared" si="95"/>
        <v>13041.69</v>
      </c>
      <c r="AR186" s="128">
        <f t="shared" si="68"/>
        <v>0.99996166288023713</v>
      </c>
    </row>
    <row r="187" spans="1:44" ht="55.5" customHeight="1" x14ac:dyDescent="0.25">
      <c r="A187" s="55"/>
      <c r="B187" s="27" t="s">
        <v>142</v>
      </c>
      <c r="C187" s="59"/>
      <c r="D187" s="46" t="s">
        <v>143</v>
      </c>
      <c r="E187" s="8">
        <f>E188</f>
        <v>13042.19</v>
      </c>
      <c r="F187" s="8" t="e">
        <f t="shared" ref="F187:AQ190" si="96">F188</f>
        <v>#REF!</v>
      </c>
      <c r="G187" s="8" t="e">
        <f t="shared" si="96"/>
        <v>#REF!</v>
      </c>
      <c r="H187" s="8" t="e">
        <f t="shared" si="96"/>
        <v>#REF!</v>
      </c>
      <c r="I187" s="8" t="e">
        <f t="shared" si="96"/>
        <v>#REF!</v>
      </c>
      <c r="J187" s="8" t="e">
        <f t="shared" si="96"/>
        <v>#REF!</v>
      </c>
      <c r="K187" s="8" t="e">
        <f t="shared" si="96"/>
        <v>#REF!</v>
      </c>
      <c r="L187" s="8" t="e">
        <f t="shared" si="96"/>
        <v>#REF!</v>
      </c>
      <c r="M187" s="8" t="e">
        <f t="shared" si="96"/>
        <v>#REF!</v>
      </c>
      <c r="N187" s="8" t="e">
        <f t="shared" si="96"/>
        <v>#REF!</v>
      </c>
      <c r="O187" s="8" t="e">
        <f t="shared" si="96"/>
        <v>#REF!</v>
      </c>
      <c r="P187" s="8" t="e">
        <f t="shared" si="96"/>
        <v>#REF!</v>
      </c>
      <c r="Q187" s="8" t="e">
        <f t="shared" si="96"/>
        <v>#REF!</v>
      </c>
      <c r="R187" s="8" t="e">
        <f t="shared" si="96"/>
        <v>#REF!</v>
      </c>
      <c r="S187" s="8" t="e">
        <f t="shared" si="96"/>
        <v>#REF!</v>
      </c>
      <c r="T187" s="8" t="e">
        <f t="shared" si="96"/>
        <v>#REF!</v>
      </c>
      <c r="U187" s="8" t="e">
        <f t="shared" si="96"/>
        <v>#REF!</v>
      </c>
      <c r="V187" s="8" t="e">
        <f t="shared" si="96"/>
        <v>#REF!</v>
      </c>
      <c r="W187" s="8" t="e">
        <f t="shared" si="96"/>
        <v>#REF!</v>
      </c>
      <c r="X187" s="8" t="e">
        <f t="shared" si="96"/>
        <v>#REF!</v>
      </c>
      <c r="Y187" s="8" t="e">
        <f t="shared" si="96"/>
        <v>#REF!</v>
      </c>
      <c r="Z187" s="8" t="e">
        <f t="shared" si="96"/>
        <v>#REF!</v>
      </c>
      <c r="AA187" s="8" t="e">
        <f t="shared" si="96"/>
        <v>#REF!</v>
      </c>
      <c r="AB187" s="8" t="e">
        <f t="shared" si="96"/>
        <v>#REF!</v>
      </c>
      <c r="AC187" s="8" t="e">
        <f t="shared" si="96"/>
        <v>#REF!</v>
      </c>
      <c r="AD187" s="8" t="e">
        <f t="shared" si="96"/>
        <v>#REF!</v>
      </c>
      <c r="AE187" s="8" t="e">
        <f t="shared" si="96"/>
        <v>#REF!</v>
      </c>
      <c r="AF187" s="8" t="e">
        <f t="shared" si="96"/>
        <v>#REF!</v>
      </c>
      <c r="AG187" s="8" t="e">
        <f t="shared" si="96"/>
        <v>#REF!</v>
      </c>
      <c r="AH187" s="8" t="e">
        <f t="shared" si="96"/>
        <v>#REF!</v>
      </c>
      <c r="AI187" s="8" t="e">
        <f t="shared" si="96"/>
        <v>#REF!</v>
      </c>
      <c r="AJ187" s="8" t="e">
        <f t="shared" si="96"/>
        <v>#REF!</v>
      </c>
      <c r="AK187" s="8" t="e">
        <f t="shared" si="96"/>
        <v>#REF!</v>
      </c>
      <c r="AL187" s="8" t="e">
        <f t="shared" si="96"/>
        <v>#REF!</v>
      </c>
      <c r="AM187" s="8" t="e">
        <f t="shared" si="96"/>
        <v>#REF!</v>
      </c>
      <c r="AN187" s="8" t="e">
        <f t="shared" si="96"/>
        <v>#REF!</v>
      </c>
      <c r="AO187" s="8" t="e">
        <f t="shared" si="96"/>
        <v>#REF!</v>
      </c>
      <c r="AP187" s="8" t="e">
        <f t="shared" si="96"/>
        <v>#REF!</v>
      </c>
      <c r="AQ187" s="8">
        <f t="shared" si="96"/>
        <v>13041.69</v>
      </c>
      <c r="AR187" s="128">
        <f t="shared" si="68"/>
        <v>0.99996166288023713</v>
      </c>
    </row>
    <row r="188" spans="1:44" ht="58.5" customHeight="1" x14ac:dyDescent="0.25">
      <c r="A188" s="55"/>
      <c r="B188" s="27" t="s">
        <v>144</v>
      </c>
      <c r="C188" s="28"/>
      <c r="D188" s="28" t="s">
        <v>145</v>
      </c>
      <c r="E188" s="8">
        <f>E189</f>
        <v>13042.19</v>
      </c>
      <c r="F188" s="8" t="e">
        <f t="shared" si="96"/>
        <v>#REF!</v>
      </c>
      <c r="G188" s="8" t="e">
        <f t="shared" si="96"/>
        <v>#REF!</v>
      </c>
      <c r="H188" s="8" t="e">
        <f t="shared" si="96"/>
        <v>#REF!</v>
      </c>
      <c r="I188" s="8" t="e">
        <f t="shared" si="96"/>
        <v>#REF!</v>
      </c>
      <c r="J188" s="8" t="e">
        <f t="shared" si="96"/>
        <v>#REF!</v>
      </c>
      <c r="K188" s="8" t="e">
        <f t="shared" si="96"/>
        <v>#REF!</v>
      </c>
      <c r="L188" s="8" t="e">
        <f t="shared" si="96"/>
        <v>#REF!</v>
      </c>
      <c r="M188" s="8" t="e">
        <f t="shared" si="96"/>
        <v>#REF!</v>
      </c>
      <c r="N188" s="8" t="e">
        <f t="shared" si="96"/>
        <v>#REF!</v>
      </c>
      <c r="O188" s="8" t="e">
        <f t="shared" si="96"/>
        <v>#REF!</v>
      </c>
      <c r="P188" s="8" t="e">
        <f t="shared" si="96"/>
        <v>#REF!</v>
      </c>
      <c r="Q188" s="8" t="e">
        <f t="shared" si="96"/>
        <v>#REF!</v>
      </c>
      <c r="R188" s="8" t="e">
        <f t="shared" si="96"/>
        <v>#REF!</v>
      </c>
      <c r="S188" s="8" t="e">
        <f t="shared" si="96"/>
        <v>#REF!</v>
      </c>
      <c r="T188" s="8" t="e">
        <f t="shared" si="96"/>
        <v>#REF!</v>
      </c>
      <c r="U188" s="8" t="e">
        <f t="shared" si="96"/>
        <v>#REF!</v>
      </c>
      <c r="V188" s="8" t="e">
        <f t="shared" si="96"/>
        <v>#REF!</v>
      </c>
      <c r="W188" s="8" t="e">
        <f t="shared" si="96"/>
        <v>#REF!</v>
      </c>
      <c r="X188" s="8" t="e">
        <f t="shared" si="96"/>
        <v>#REF!</v>
      </c>
      <c r="Y188" s="8" t="e">
        <f t="shared" si="96"/>
        <v>#REF!</v>
      </c>
      <c r="Z188" s="8" t="e">
        <f t="shared" si="96"/>
        <v>#REF!</v>
      </c>
      <c r="AA188" s="8" t="e">
        <f t="shared" si="96"/>
        <v>#REF!</v>
      </c>
      <c r="AB188" s="8" t="e">
        <f t="shared" si="96"/>
        <v>#REF!</v>
      </c>
      <c r="AC188" s="8" t="e">
        <f t="shared" si="96"/>
        <v>#REF!</v>
      </c>
      <c r="AD188" s="8" t="e">
        <f t="shared" si="96"/>
        <v>#REF!</v>
      </c>
      <c r="AE188" s="8" t="e">
        <f t="shared" si="96"/>
        <v>#REF!</v>
      </c>
      <c r="AF188" s="8" t="e">
        <f t="shared" si="96"/>
        <v>#REF!</v>
      </c>
      <c r="AG188" s="8" t="e">
        <f t="shared" si="96"/>
        <v>#REF!</v>
      </c>
      <c r="AH188" s="8" t="e">
        <f t="shared" si="96"/>
        <v>#REF!</v>
      </c>
      <c r="AI188" s="8" t="e">
        <f t="shared" si="96"/>
        <v>#REF!</v>
      </c>
      <c r="AJ188" s="8" t="e">
        <f t="shared" si="96"/>
        <v>#REF!</v>
      </c>
      <c r="AK188" s="8" t="e">
        <f t="shared" si="96"/>
        <v>#REF!</v>
      </c>
      <c r="AL188" s="8" t="e">
        <f t="shared" si="96"/>
        <v>#REF!</v>
      </c>
      <c r="AM188" s="8" t="e">
        <f t="shared" si="96"/>
        <v>#REF!</v>
      </c>
      <c r="AN188" s="8" t="e">
        <f t="shared" si="96"/>
        <v>#REF!</v>
      </c>
      <c r="AO188" s="8" t="e">
        <f t="shared" si="96"/>
        <v>#REF!</v>
      </c>
      <c r="AP188" s="8" t="e">
        <f t="shared" si="96"/>
        <v>#REF!</v>
      </c>
      <c r="AQ188" s="8">
        <f t="shared" si="96"/>
        <v>13041.69</v>
      </c>
      <c r="AR188" s="128">
        <f t="shared" si="68"/>
        <v>0.99996166288023713</v>
      </c>
    </row>
    <row r="189" spans="1:44" ht="52.5" customHeight="1" x14ac:dyDescent="0.25">
      <c r="A189" s="55"/>
      <c r="B189" s="27" t="s">
        <v>169</v>
      </c>
      <c r="C189" s="46"/>
      <c r="D189" s="46" t="s">
        <v>170</v>
      </c>
      <c r="E189" s="8">
        <f>E190+E192</f>
        <v>13042.19</v>
      </c>
      <c r="F189" s="8" t="e">
        <f t="shared" ref="F189:AQ189" si="97">F190+F192</f>
        <v>#REF!</v>
      </c>
      <c r="G189" s="8" t="e">
        <f t="shared" si="97"/>
        <v>#REF!</v>
      </c>
      <c r="H189" s="8" t="e">
        <f t="shared" si="97"/>
        <v>#REF!</v>
      </c>
      <c r="I189" s="8" t="e">
        <f t="shared" si="97"/>
        <v>#REF!</v>
      </c>
      <c r="J189" s="8" t="e">
        <f t="shared" si="97"/>
        <v>#REF!</v>
      </c>
      <c r="K189" s="8" t="e">
        <f t="shared" si="97"/>
        <v>#REF!</v>
      </c>
      <c r="L189" s="8" t="e">
        <f t="shared" si="97"/>
        <v>#REF!</v>
      </c>
      <c r="M189" s="8" t="e">
        <f t="shared" si="97"/>
        <v>#REF!</v>
      </c>
      <c r="N189" s="8" t="e">
        <f t="shared" si="97"/>
        <v>#REF!</v>
      </c>
      <c r="O189" s="8" t="e">
        <f t="shared" si="97"/>
        <v>#REF!</v>
      </c>
      <c r="P189" s="8" t="e">
        <f t="shared" si="97"/>
        <v>#REF!</v>
      </c>
      <c r="Q189" s="8" t="e">
        <f t="shared" si="97"/>
        <v>#REF!</v>
      </c>
      <c r="R189" s="8" t="e">
        <f t="shared" si="97"/>
        <v>#REF!</v>
      </c>
      <c r="S189" s="8" t="e">
        <f t="shared" si="97"/>
        <v>#REF!</v>
      </c>
      <c r="T189" s="8" t="e">
        <f t="shared" si="97"/>
        <v>#REF!</v>
      </c>
      <c r="U189" s="8" t="e">
        <f t="shared" si="97"/>
        <v>#REF!</v>
      </c>
      <c r="V189" s="8" t="e">
        <f t="shared" si="97"/>
        <v>#REF!</v>
      </c>
      <c r="W189" s="8" t="e">
        <f t="shared" si="97"/>
        <v>#REF!</v>
      </c>
      <c r="X189" s="8" t="e">
        <f t="shared" si="97"/>
        <v>#REF!</v>
      </c>
      <c r="Y189" s="8" t="e">
        <f t="shared" si="97"/>
        <v>#REF!</v>
      </c>
      <c r="Z189" s="8" t="e">
        <f t="shared" si="97"/>
        <v>#REF!</v>
      </c>
      <c r="AA189" s="8" t="e">
        <f t="shared" si="97"/>
        <v>#REF!</v>
      </c>
      <c r="AB189" s="8" t="e">
        <f t="shared" si="97"/>
        <v>#REF!</v>
      </c>
      <c r="AC189" s="8" t="e">
        <f t="shared" si="97"/>
        <v>#REF!</v>
      </c>
      <c r="AD189" s="8" t="e">
        <f t="shared" si="97"/>
        <v>#REF!</v>
      </c>
      <c r="AE189" s="8" t="e">
        <f t="shared" si="97"/>
        <v>#REF!</v>
      </c>
      <c r="AF189" s="8" t="e">
        <f t="shared" si="97"/>
        <v>#REF!</v>
      </c>
      <c r="AG189" s="8" t="e">
        <f t="shared" si="97"/>
        <v>#REF!</v>
      </c>
      <c r="AH189" s="8" t="e">
        <f t="shared" si="97"/>
        <v>#REF!</v>
      </c>
      <c r="AI189" s="8" t="e">
        <f t="shared" si="97"/>
        <v>#REF!</v>
      </c>
      <c r="AJ189" s="8" t="e">
        <f t="shared" si="97"/>
        <v>#REF!</v>
      </c>
      <c r="AK189" s="8" t="e">
        <f t="shared" si="97"/>
        <v>#REF!</v>
      </c>
      <c r="AL189" s="8" t="e">
        <f t="shared" si="97"/>
        <v>#REF!</v>
      </c>
      <c r="AM189" s="8" t="e">
        <f t="shared" si="97"/>
        <v>#REF!</v>
      </c>
      <c r="AN189" s="8" t="e">
        <f t="shared" si="97"/>
        <v>#REF!</v>
      </c>
      <c r="AO189" s="8" t="e">
        <f t="shared" si="97"/>
        <v>#REF!</v>
      </c>
      <c r="AP189" s="8" t="e">
        <f t="shared" si="97"/>
        <v>#REF!</v>
      </c>
      <c r="AQ189" s="8">
        <f t="shared" si="97"/>
        <v>13041.69</v>
      </c>
      <c r="AR189" s="128">
        <f t="shared" si="68"/>
        <v>0.99996166288023713</v>
      </c>
    </row>
    <row r="190" spans="1:44" ht="45.75" customHeight="1" x14ac:dyDescent="0.25">
      <c r="A190" s="55"/>
      <c r="B190" s="27" t="s">
        <v>523</v>
      </c>
      <c r="C190" s="69"/>
      <c r="D190" s="60" t="s">
        <v>524</v>
      </c>
      <c r="E190" s="8">
        <f>E191</f>
        <v>75.489999999999995</v>
      </c>
      <c r="F190" s="8" t="e">
        <f t="shared" si="96"/>
        <v>#REF!</v>
      </c>
      <c r="G190" s="8" t="e">
        <f t="shared" si="96"/>
        <v>#REF!</v>
      </c>
      <c r="H190" s="8" t="e">
        <f t="shared" si="96"/>
        <v>#REF!</v>
      </c>
      <c r="I190" s="8" t="e">
        <f t="shared" si="96"/>
        <v>#REF!</v>
      </c>
      <c r="J190" s="8" t="e">
        <f t="shared" si="96"/>
        <v>#REF!</v>
      </c>
      <c r="K190" s="8" t="e">
        <f t="shared" si="96"/>
        <v>#REF!</v>
      </c>
      <c r="L190" s="8" t="e">
        <f t="shared" si="96"/>
        <v>#REF!</v>
      </c>
      <c r="M190" s="8" t="e">
        <f t="shared" si="96"/>
        <v>#REF!</v>
      </c>
      <c r="N190" s="8" t="e">
        <f t="shared" si="96"/>
        <v>#REF!</v>
      </c>
      <c r="O190" s="8" t="e">
        <f t="shared" si="96"/>
        <v>#REF!</v>
      </c>
      <c r="P190" s="8" t="e">
        <f t="shared" si="96"/>
        <v>#REF!</v>
      </c>
      <c r="Q190" s="8" t="e">
        <f t="shared" si="96"/>
        <v>#REF!</v>
      </c>
      <c r="R190" s="8" t="e">
        <f t="shared" si="96"/>
        <v>#REF!</v>
      </c>
      <c r="S190" s="8" t="e">
        <f t="shared" si="96"/>
        <v>#REF!</v>
      </c>
      <c r="T190" s="8" t="e">
        <f t="shared" si="96"/>
        <v>#REF!</v>
      </c>
      <c r="U190" s="8" t="e">
        <f t="shared" si="96"/>
        <v>#REF!</v>
      </c>
      <c r="V190" s="8" t="e">
        <f t="shared" si="96"/>
        <v>#REF!</v>
      </c>
      <c r="W190" s="8" t="e">
        <f t="shared" si="96"/>
        <v>#REF!</v>
      </c>
      <c r="X190" s="8" t="e">
        <f t="shared" si="96"/>
        <v>#REF!</v>
      </c>
      <c r="Y190" s="8" t="e">
        <f t="shared" si="96"/>
        <v>#REF!</v>
      </c>
      <c r="Z190" s="8" t="e">
        <f t="shared" si="96"/>
        <v>#REF!</v>
      </c>
      <c r="AA190" s="8" t="e">
        <f t="shared" si="96"/>
        <v>#REF!</v>
      </c>
      <c r="AB190" s="8" t="e">
        <f t="shared" si="96"/>
        <v>#REF!</v>
      </c>
      <c r="AC190" s="8" t="e">
        <f t="shared" si="96"/>
        <v>#REF!</v>
      </c>
      <c r="AD190" s="8" t="e">
        <f t="shared" si="96"/>
        <v>#REF!</v>
      </c>
      <c r="AE190" s="8" t="e">
        <f t="shared" si="96"/>
        <v>#REF!</v>
      </c>
      <c r="AF190" s="8" t="e">
        <f t="shared" si="96"/>
        <v>#REF!</v>
      </c>
      <c r="AG190" s="8" t="e">
        <f t="shared" si="96"/>
        <v>#REF!</v>
      </c>
      <c r="AH190" s="8" t="e">
        <f t="shared" si="96"/>
        <v>#REF!</v>
      </c>
      <c r="AI190" s="8" t="e">
        <f t="shared" si="96"/>
        <v>#REF!</v>
      </c>
      <c r="AJ190" s="8" t="e">
        <f t="shared" si="96"/>
        <v>#REF!</v>
      </c>
      <c r="AK190" s="8" t="e">
        <f t="shared" si="96"/>
        <v>#REF!</v>
      </c>
      <c r="AL190" s="8" t="e">
        <f t="shared" si="96"/>
        <v>#REF!</v>
      </c>
      <c r="AM190" s="8" t="e">
        <f t="shared" si="96"/>
        <v>#REF!</v>
      </c>
      <c r="AN190" s="8" t="e">
        <f t="shared" si="96"/>
        <v>#REF!</v>
      </c>
      <c r="AO190" s="8" t="e">
        <f t="shared" si="96"/>
        <v>#REF!</v>
      </c>
      <c r="AP190" s="8" t="e">
        <f t="shared" si="96"/>
        <v>#REF!</v>
      </c>
      <c r="AQ190" s="8">
        <f t="shared" si="96"/>
        <v>75</v>
      </c>
      <c r="AR190" s="128">
        <f t="shared" si="68"/>
        <v>0.99350907404954303</v>
      </c>
    </row>
    <row r="191" spans="1:44" ht="36" customHeight="1" x14ac:dyDescent="0.25">
      <c r="A191" s="55"/>
      <c r="B191" s="27"/>
      <c r="C191" s="44" t="s">
        <v>70</v>
      </c>
      <c r="D191" s="42" t="s">
        <v>71</v>
      </c>
      <c r="E191" s="8">
        <v>75.489999999999995</v>
      </c>
      <c r="F191" s="8" t="e">
        <f>#REF!</f>
        <v>#REF!</v>
      </c>
      <c r="G191" s="8" t="e">
        <f>#REF!</f>
        <v>#REF!</v>
      </c>
      <c r="H191" s="8" t="e">
        <f>#REF!</f>
        <v>#REF!</v>
      </c>
      <c r="I191" s="8" t="e">
        <f>#REF!</f>
        <v>#REF!</v>
      </c>
      <c r="J191" s="8" t="e">
        <f>#REF!</f>
        <v>#REF!</v>
      </c>
      <c r="K191" s="8" t="e">
        <f>#REF!</f>
        <v>#REF!</v>
      </c>
      <c r="L191" s="8" t="e">
        <f>#REF!</f>
        <v>#REF!</v>
      </c>
      <c r="M191" s="8" t="e">
        <f>#REF!</f>
        <v>#REF!</v>
      </c>
      <c r="N191" s="8" t="e">
        <f>#REF!</f>
        <v>#REF!</v>
      </c>
      <c r="O191" s="8" t="e">
        <f>#REF!</f>
        <v>#REF!</v>
      </c>
      <c r="P191" s="8" t="e">
        <f>#REF!</f>
        <v>#REF!</v>
      </c>
      <c r="Q191" s="8" t="e">
        <f>#REF!</f>
        <v>#REF!</v>
      </c>
      <c r="R191" s="8" t="e">
        <f>#REF!</f>
        <v>#REF!</v>
      </c>
      <c r="S191" s="8" t="e">
        <f>#REF!</f>
        <v>#REF!</v>
      </c>
      <c r="T191" s="8" t="e">
        <f>#REF!</f>
        <v>#REF!</v>
      </c>
      <c r="U191" s="8" t="e">
        <f>#REF!</f>
        <v>#REF!</v>
      </c>
      <c r="V191" s="8" t="e">
        <f>#REF!</f>
        <v>#REF!</v>
      </c>
      <c r="W191" s="8" t="e">
        <f>#REF!</f>
        <v>#REF!</v>
      </c>
      <c r="X191" s="8" t="e">
        <f>#REF!</f>
        <v>#REF!</v>
      </c>
      <c r="Y191" s="8" t="e">
        <f>#REF!</f>
        <v>#REF!</v>
      </c>
      <c r="Z191" s="8" t="e">
        <f>#REF!</f>
        <v>#REF!</v>
      </c>
      <c r="AA191" s="8" t="e">
        <f>#REF!</f>
        <v>#REF!</v>
      </c>
      <c r="AB191" s="8" t="e">
        <f>#REF!</f>
        <v>#REF!</v>
      </c>
      <c r="AC191" s="8" t="e">
        <f>#REF!</f>
        <v>#REF!</v>
      </c>
      <c r="AD191" s="8" t="e">
        <f>#REF!</f>
        <v>#REF!</v>
      </c>
      <c r="AE191" s="8" t="e">
        <f>#REF!</f>
        <v>#REF!</v>
      </c>
      <c r="AF191" s="8" t="e">
        <f>#REF!</f>
        <v>#REF!</v>
      </c>
      <c r="AG191" s="8" t="e">
        <f>#REF!</f>
        <v>#REF!</v>
      </c>
      <c r="AH191" s="8" t="e">
        <f>#REF!</f>
        <v>#REF!</v>
      </c>
      <c r="AI191" s="8" t="e">
        <f>#REF!</f>
        <v>#REF!</v>
      </c>
      <c r="AJ191" s="8" t="e">
        <f>#REF!</f>
        <v>#REF!</v>
      </c>
      <c r="AK191" s="8" t="e">
        <f>#REF!</f>
        <v>#REF!</v>
      </c>
      <c r="AL191" s="8" t="e">
        <f>#REF!</f>
        <v>#REF!</v>
      </c>
      <c r="AM191" s="8" t="e">
        <f>#REF!</f>
        <v>#REF!</v>
      </c>
      <c r="AN191" s="8" t="e">
        <f>#REF!</f>
        <v>#REF!</v>
      </c>
      <c r="AO191" s="8" t="e">
        <f>#REF!</f>
        <v>#REF!</v>
      </c>
      <c r="AP191" s="8" t="e">
        <f>#REF!</f>
        <v>#REF!</v>
      </c>
      <c r="AQ191" s="8">
        <v>75</v>
      </c>
      <c r="AR191" s="128">
        <f t="shared" si="68"/>
        <v>0.99350907404954303</v>
      </c>
    </row>
    <row r="192" spans="1:44" ht="53.25" customHeight="1" x14ac:dyDescent="0.25">
      <c r="A192" s="55"/>
      <c r="B192" s="27" t="s">
        <v>499</v>
      </c>
      <c r="C192" s="69"/>
      <c r="D192" s="60" t="s">
        <v>498</v>
      </c>
      <c r="E192" s="8">
        <f>E193</f>
        <v>12966.7</v>
      </c>
      <c r="F192" s="8">
        <f t="shared" ref="F192:AQ192" si="98">F193</f>
        <v>12966.69</v>
      </c>
      <c r="G192" s="8">
        <f t="shared" si="98"/>
        <v>0</v>
      </c>
      <c r="H192" s="8">
        <f t="shared" si="98"/>
        <v>0</v>
      </c>
      <c r="I192" s="8">
        <f t="shared" si="98"/>
        <v>0</v>
      </c>
      <c r="J192" s="8">
        <f t="shared" si="98"/>
        <v>0</v>
      </c>
      <c r="K192" s="8">
        <f t="shared" si="98"/>
        <v>0</v>
      </c>
      <c r="L192" s="8">
        <f t="shared" si="98"/>
        <v>0</v>
      </c>
      <c r="M192" s="8">
        <f t="shared" si="98"/>
        <v>0</v>
      </c>
      <c r="N192" s="8">
        <f t="shared" si="98"/>
        <v>0</v>
      </c>
      <c r="O192" s="8">
        <f t="shared" si="98"/>
        <v>0</v>
      </c>
      <c r="P192" s="8">
        <f t="shared" si="98"/>
        <v>0</v>
      </c>
      <c r="Q192" s="8">
        <f t="shared" si="98"/>
        <v>0</v>
      </c>
      <c r="R192" s="8">
        <f t="shared" si="98"/>
        <v>0</v>
      </c>
      <c r="S192" s="8">
        <f t="shared" si="98"/>
        <v>0</v>
      </c>
      <c r="T192" s="8">
        <f t="shared" si="98"/>
        <v>0</v>
      </c>
      <c r="U192" s="8">
        <f t="shared" si="98"/>
        <v>0</v>
      </c>
      <c r="V192" s="8">
        <f t="shared" si="98"/>
        <v>0</v>
      </c>
      <c r="W192" s="8">
        <f t="shared" si="98"/>
        <v>0</v>
      </c>
      <c r="X192" s="8">
        <f t="shared" si="98"/>
        <v>0</v>
      </c>
      <c r="Y192" s="8">
        <f t="shared" si="98"/>
        <v>0</v>
      </c>
      <c r="Z192" s="8">
        <f t="shared" si="98"/>
        <v>0</v>
      </c>
      <c r="AA192" s="8">
        <f t="shared" si="98"/>
        <v>0</v>
      </c>
      <c r="AB192" s="8">
        <f t="shared" si="98"/>
        <v>0</v>
      </c>
      <c r="AC192" s="8">
        <f t="shared" si="98"/>
        <v>0</v>
      </c>
      <c r="AD192" s="8">
        <f t="shared" si="98"/>
        <v>0</v>
      </c>
      <c r="AE192" s="8">
        <f t="shared" si="98"/>
        <v>0</v>
      </c>
      <c r="AF192" s="8">
        <f t="shared" si="98"/>
        <v>0</v>
      </c>
      <c r="AG192" s="8">
        <f t="shared" si="98"/>
        <v>0</v>
      </c>
      <c r="AH192" s="8">
        <f t="shared" si="98"/>
        <v>0</v>
      </c>
      <c r="AI192" s="8">
        <f t="shared" si="98"/>
        <v>0</v>
      </c>
      <c r="AJ192" s="8">
        <f t="shared" si="98"/>
        <v>0</v>
      </c>
      <c r="AK192" s="8">
        <f t="shared" si="98"/>
        <v>0</v>
      </c>
      <c r="AL192" s="8">
        <f t="shared" si="98"/>
        <v>0</v>
      </c>
      <c r="AM192" s="8">
        <f t="shared" si="98"/>
        <v>0</v>
      </c>
      <c r="AN192" s="8">
        <f t="shared" si="98"/>
        <v>0</v>
      </c>
      <c r="AO192" s="8">
        <f t="shared" si="98"/>
        <v>0</v>
      </c>
      <c r="AP192" s="8">
        <f t="shared" si="98"/>
        <v>0</v>
      </c>
      <c r="AQ192" s="8">
        <f t="shared" si="98"/>
        <v>12966.69</v>
      </c>
      <c r="AR192" s="128">
        <f t="shared" si="68"/>
        <v>0.99999922879375625</v>
      </c>
    </row>
    <row r="193" spans="1:44" ht="35.25" customHeight="1" x14ac:dyDescent="0.25">
      <c r="A193" s="55"/>
      <c r="B193" s="27"/>
      <c r="C193" s="44" t="s">
        <v>70</v>
      </c>
      <c r="D193" s="42" t="s">
        <v>71</v>
      </c>
      <c r="E193" s="8">
        <v>12966.7</v>
      </c>
      <c r="F193" s="8">
        <v>12966.69</v>
      </c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>
        <v>12966.69</v>
      </c>
      <c r="AR193" s="128">
        <f t="shared" si="68"/>
        <v>0.99999922879375625</v>
      </c>
    </row>
    <row r="194" spans="1:44" ht="18" customHeight="1" x14ac:dyDescent="0.25">
      <c r="A194" s="59" t="s">
        <v>472</v>
      </c>
      <c r="B194" s="76"/>
      <c r="C194" s="76"/>
      <c r="D194" s="106" t="s">
        <v>473</v>
      </c>
      <c r="E194" s="8">
        <f>E195</f>
        <v>3986.1</v>
      </c>
      <c r="F194" s="8">
        <f t="shared" ref="F194:AQ198" si="99">F195</f>
        <v>0</v>
      </c>
      <c r="G194" s="8">
        <f t="shared" si="99"/>
        <v>0</v>
      </c>
      <c r="H194" s="8">
        <f t="shared" si="99"/>
        <v>0</v>
      </c>
      <c r="I194" s="8">
        <f t="shared" si="99"/>
        <v>0</v>
      </c>
      <c r="J194" s="8">
        <f t="shared" si="99"/>
        <v>0</v>
      </c>
      <c r="K194" s="8">
        <f t="shared" si="99"/>
        <v>0</v>
      </c>
      <c r="L194" s="8">
        <f t="shared" si="99"/>
        <v>0</v>
      </c>
      <c r="M194" s="8">
        <f t="shared" si="99"/>
        <v>0</v>
      </c>
      <c r="N194" s="8">
        <f t="shared" si="99"/>
        <v>0</v>
      </c>
      <c r="O194" s="8">
        <f t="shared" si="99"/>
        <v>0</v>
      </c>
      <c r="P194" s="8">
        <f t="shared" si="99"/>
        <v>0</v>
      </c>
      <c r="Q194" s="8">
        <f t="shared" si="99"/>
        <v>0</v>
      </c>
      <c r="R194" s="8">
        <f t="shared" si="99"/>
        <v>0</v>
      </c>
      <c r="S194" s="8">
        <f t="shared" si="99"/>
        <v>0</v>
      </c>
      <c r="T194" s="8">
        <f t="shared" si="99"/>
        <v>0</v>
      </c>
      <c r="U194" s="8">
        <f t="shared" si="99"/>
        <v>0</v>
      </c>
      <c r="V194" s="8">
        <f t="shared" si="99"/>
        <v>0</v>
      </c>
      <c r="W194" s="8">
        <f t="shared" si="99"/>
        <v>0</v>
      </c>
      <c r="X194" s="8">
        <f t="shared" si="99"/>
        <v>0</v>
      </c>
      <c r="Y194" s="8">
        <f t="shared" si="99"/>
        <v>0</v>
      </c>
      <c r="Z194" s="8">
        <f t="shared" si="99"/>
        <v>0</v>
      </c>
      <c r="AA194" s="8">
        <f t="shared" si="99"/>
        <v>0</v>
      </c>
      <c r="AB194" s="8">
        <f t="shared" si="99"/>
        <v>0</v>
      </c>
      <c r="AC194" s="8">
        <f t="shared" si="99"/>
        <v>0</v>
      </c>
      <c r="AD194" s="8">
        <f t="shared" si="99"/>
        <v>0</v>
      </c>
      <c r="AE194" s="8">
        <f t="shared" si="99"/>
        <v>0</v>
      </c>
      <c r="AF194" s="8">
        <f t="shared" si="99"/>
        <v>0</v>
      </c>
      <c r="AG194" s="8">
        <f t="shared" si="99"/>
        <v>0</v>
      </c>
      <c r="AH194" s="8">
        <f t="shared" si="99"/>
        <v>0</v>
      </c>
      <c r="AI194" s="8">
        <f t="shared" si="99"/>
        <v>0</v>
      </c>
      <c r="AJ194" s="8">
        <f t="shared" si="99"/>
        <v>0</v>
      </c>
      <c r="AK194" s="8">
        <f t="shared" si="99"/>
        <v>0</v>
      </c>
      <c r="AL194" s="8">
        <f t="shared" si="99"/>
        <v>0</v>
      </c>
      <c r="AM194" s="8">
        <f t="shared" si="99"/>
        <v>0</v>
      </c>
      <c r="AN194" s="8">
        <f t="shared" si="99"/>
        <v>0</v>
      </c>
      <c r="AO194" s="8">
        <f t="shared" si="99"/>
        <v>0</v>
      </c>
      <c r="AP194" s="8">
        <f t="shared" si="99"/>
        <v>0</v>
      </c>
      <c r="AQ194" s="8">
        <f t="shared" si="99"/>
        <v>3986.0659999999998</v>
      </c>
      <c r="AR194" s="128">
        <f t="shared" si="68"/>
        <v>0.9999914703594992</v>
      </c>
    </row>
    <row r="195" spans="1:44" ht="51.75" customHeight="1" x14ac:dyDescent="0.25">
      <c r="A195" s="55"/>
      <c r="B195" s="27" t="s">
        <v>142</v>
      </c>
      <c r="C195" s="59"/>
      <c r="D195" s="46" t="s">
        <v>143</v>
      </c>
      <c r="E195" s="8">
        <f>E196</f>
        <v>3986.1</v>
      </c>
      <c r="F195" s="8">
        <f t="shared" si="99"/>
        <v>0</v>
      </c>
      <c r="G195" s="8">
        <f t="shared" si="99"/>
        <v>0</v>
      </c>
      <c r="H195" s="8">
        <f t="shared" si="99"/>
        <v>0</v>
      </c>
      <c r="I195" s="8">
        <f t="shared" si="99"/>
        <v>0</v>
      </c>
      <c r="J195" s="8">
        <f t="shared" si="99"/>
        <v>0</v>
      </c>
      <c r="K195" s="8">
        <f t="shared" si="99"/>
        <v>0</v>
      </c>
      <c r="L195" s="8">
        <f t="shared" si="99"/>
        <v>0</v>
      </c>
      <c r="M195" s="8">
        <f t="shared" si="99"/>
        <v>0</v>
      </c>
      <c r="N195" s="8">
        <f t="shared" si="99"/>
        <v>0</v>
      </c>
      <c r="O195" s="8">
        <f t="shared" si="99"/>
        <v>0</v>
      </c>
      <c r="P195" s="8">
        <f t="shared" si="99"/>
        <v>0</v>
      </c>
      <c r="Q195" s="8">
        <f t="shared" si="99"/>
        <v>0</v>
      </c>
      <c r="R195" s="8">
        <f t="shared" si="99"/>
        <v>0</v>
      </c>
      <c r="S195" s="8">
        <f t="shared" si="99"/>
        <v>0</v>
      </c>
      <c r="T195" s="8">
        <f t="shared" si="99"/>
        <v>0</v>
      </c>
      <c r="U195" s="8">
        <f t="shared" si="99"/>
        <v>0</v>
      </c>
      <c r="V195" s="8">
        <f t="shared" si="99"/>
        <v>0</v>
      </c>
      <c r="W195" s="8">
        <f t="shared" si="99"/>
        <v>0</v>
      </c>
      <c r="X195" s="8">
        <f t="shared" si="99"/>
        <v>0</v>
      </c>
      <c r="Y195" s="8">
        <f t="shared" si="99"/>
        <v>0</v>
      </c>
      <c r="Z195" s="8">
        <f t="shared" si="99"/>
        <v>0</v>
      </c>
      <c r="AA195" s="8">
        <f t="shared" si="99"/>
        <v>0</v>
      </c>
      <c r="AB195" s="8">
        <f t="shared" si="99"/>
        <v>0</v>
      </c>
      <c r="AC195" s="8">
        <f t="shared" si="99"/>
        <v>0</v>
      </c>
      <c r="AD195" s="8">
        <f t="shared" si="99"/>
        <v>0</v>
      </c>
      <c r="AE195" s="8">
        <f t="shared" si="99"/>
        <v>0</v>
      </c>
      <c r="AF195" s="8">
        <f t="shared" si="99"/>
        <v>0</v>
      </c>
      <c r="AG195" s="8">
        <f t="shared" si="99"/>
        <v>0</v>
      </c>
      <c r="AH195" s="8">
        <f t="shared" si="99"/>
        <v>0</v>
      </c>
      <c r="AI195" s="8">
        <f t="shared" si="99"/>
        <v>0</v>
      </c>
      <c r="AJ195" s="8">
        <f t="shared" si="99"/>
        <v>0</v>
      </c>
      <c r="AK195" s="8">
        <f t="shared" si="99"/>
        <v>0</v>
      </c>
      <c r="AL195" s="8">
        <f t="shared" si="99"/>
        <v>0</v>
      </c>
      <c r="AM195" s="8">
        <f t="shared" si="99"/>
        <v>0</v>
      </c>
      <c r="AN195" s="8">
        <f t="shared" si="99"/>
        <v>0</v>
      </c>
      <c r="AO195" s="8">
        <f t="shared" si="99"/>
        <v>0</v>
      </c>
      <c r="AP195" s="8">
        <f t="shared" si="99"/>
        <v>0</v>
      </c>
      <c r="AQ195" s="8">
        <f t="shared" si="99"/>
        <v>3986.0659999999998</v>
      </c>
      <c r="AR195" s="128">
        <f t="shared" si="68"/>
        <v>0.9999914703594992</v>
      </c>
    </row>
    <row r="196" spans="1:44" ht="54" customHeight="1" x14ac:dyDescent="0.25">
      <c r="A196" s="55"/>
      <c r="B196" s="27" t="s">
        <v>144</v>
      </c>
      <c r="C196" s="28"/>
      <c r="D196" s="28" t="s">
        <v>145</v>
      </c>
      <c r="E196" s="8">
        <f>E197</f>
        <v>3986.1</v>
      </c>
      <c r="F196" s="8">
        <f t="shared" si="99"/>
        <v>0</v>
      </c>
      <c r="G196" s="8">
        <f t="shared" si="99"/>
        <v>0</v>
      </c>
      <c r="H196" s="8">
        <f t="shared" si="99"/>
        <v>0</v>
      </c>
      <c r="I196" s="8">
        <f t="shared" si="99"/>
        <v>0</v>
      </c>
      <c r="J196" s="8">
        <f t="shared" si="99"/>
        <v>0</v>
      </c>
      <c r="K196" s="8">
        <f t="shared" si="99"/>
        <v>0</v>
      </c>
      <c r="L196" s="8">
        <f t="shared" si="99"/>
        <v>0</v>
      </c>
      <c r="M196" s="8">
        <f t="shared" si="99"/>
        <v>0</v>
      </c>
      <c r="N196" s="8">
        <f t="shared" si="99"/>
        <v>0</v>
      </c>
      <c r="O196" s="8">
        <f t="shared" si="99"/>
        <v>0</v>
      </c>
      <c r="P196" s="8">
        <f t="shared" si="99"/>
        <v>0</v>
      </c>
      <c r="Q196" s="8">
        <f t="shared" si="99"/>
        <v>0</v>
      </c>
      <c r="R196" s="8">
        <f t="shared" si="99"/>
        <v>0</v>
      </c>
      <c r="S196" s="8">
        <f t="shared" si="99"/>
        <v>0</v>
      </c>
      <c r="T196" s="8">
        <f t="shared" si="99"/>
        <v>0</v>
      </c>
      <c r="U196" s="8">
        <f t="shared" si="99"/>
        <v>0</v>
      </c>
      <c r="V196" s="8">
        <f t="shared" si="99"/>
        <v>0</v>
      </c>
      <c r="W196" s="8">
        <f t="shared" si="99"/>
        <v>0</v>
      </c>
      <c r="X196" s="8">
        <f t="shared" si="99"/>
        <v>0</v>
      </c>
      <c r="Y196" s="8">
        <f t="shared" si="99"/>
        <v>0</v>
      </c>
      <c r="Z196" s="8">
        <f t="shared" si="99"/>
        <v>0</v>
      </c>
      <c r="AA196" s="8">
        <f t="shared" si="99"/>
        <v>0</v>
      </c>
      <c r="AB196" s="8">
        <f t="shared" si="99"/>
        <v>0</v>
      </c>
      <c r="AC196" s="8">
        <f t="shared" si="99"/>
        <v>0</v>
      </c>
      <c r="AD196" s="8">
        <f t="shared" si="99"/>
        <v>0</v>
      </c>
      <c r="AE196" s="8">
        <f t="shared" si="99"/>
        <v>0</v>
      </c>
      <c r="AF196" s="8">
        <f t="shared" si="99"/>
        <v>0</v>
      </c>
      <c r="AG196" s="8">
        <f t="shared" si="99"/>
        <v>0</v>
      </c>
      <c r="AH196" s="8">
        <f t="shared" si="99"/>
        <v>0</v>
      </c>
      <c r="AI196" s="8">
        <f t="shared" si="99"/>
        <v>0</v>
      </c>
      <c r="AJ196" s="8">
        <f t="shared" si="99"/>
        <v>0</v>
      </c>
      <c r="AK196" s="8">
        <f t="shared" si="99"/>
        <v>0</v>
      </c>
      <c r="AL196" s="8">
        <f t="shared" si="99"/>
        <v>0</v>
      </c>
      <c r="AM196" s="8">
        <f t="shared" si="99"/>
        <v>0</v>
      </c>
      <c r="AN196" s="8">
        <f t="shared" si="99"/>
        <v>0</v>
      </c>
      <c r="AO196" s="8">
        <f t="shared" si="99"/>
        <v>0</v>
      </c>
      <c r="AP196" s="8">
        <f t="shared" si="99"/>
        <v>0</v>
      </c>
      <c r="AQ196" s="8">
        <f t="shared" si="99"/>
        <v>3986.0659999999998</v>
      </c>
      <c r="AR196" s="128">
        <f t="shared" si="68"/>
        <v>0.9999914703594992</v>
      </c>
    </row>
    <row r="197" spans="1:44" ht="53.25" customHeight="1" x14ac:dyDescent="0.25">
      <c r="A197" s="55"/>
      <c r="B197" s="27" t="s">
        <v>171</v>
      </c>
      <c r="C197" s="118"/>
      <c r="D197" s="46" t="s">
        <v>172</v>
      </c>
      <c r="E197" s="8">
        <f>E198</f>
        <v>3986.1</v>
      </c>
      <c r="F197" s="8">
        <f t="shared" si="99"/>
        <v>0</v>
      </c>
      <c r="G197" s="8">
        <f t="shared" si="99"/>
        <v>0</v>
      </c>
      <c r="H197" s="8">
        <f t="shared" si="99"/>
        <v>0</v>
      </c>
      <c r="I197" s="8">
        <f t="shared" si="99"/>
        <v>0</v>
      </c>
      <c r="J197" s="8">
        <f t="shared" si="99"/>
        <v>0</v>
      </c>
      <c r="K197" s="8">
        <f t="shared" si="99"/>
        <v>0</v>
      </c>
      <c r="L197" s="8">
        <f t="shared" si="99"/>
        <v>0</v>
      </c>
      <c r="M197" s="8">
        <f t="shared" si="99"/>
        <v>0</v>
      </c>
      <c r="N197" s="8">
        <f t="shared" si="99"/>
        <v>0</v>
      </c>
      <c r="O197" s="8">
        <f t="shared" si="99"/>
        <v>0</v>
      </c>
      <c r="P197" s="8">
        <f t="shared" si="99"/>
        <v>0</v>
      </c>
      <c r="Q197" s="8">
        <f t="shared" si="99"/>
        <v>0</v>
      </c>
      <c r="R197" s="8">
        <f t="shared" si="99"/>
        <v>0</v>
      </c>
      <c r="S197" s="8">
        <f t="shared" si="99"/>
        <v>0</v>
      </c>
      <c r="T197" s="8">
        <f t="shared" si="99"/>
        <v>0</v>
      </c>
      <c r="U197" s="8">
        <f t="shared" si="99"/>
        <v>0</v>
      </c>
      <c r="V197" s="8">
        <f t="shared" si="99"/>
        <v>0</v>
      </c>
      <c r="W197" s="8">
        <f t="shared" si="99"/>
        <v>0</v>
      </c>
      <c r="X197" s="8">
        <f t="shared" si="99"/>
        <v>0</v>
      </c>
      <c r="Y197" s="8">
        <f t="shared" si="99"/>
        <v>0</v>
      </c>
      <c r="Z197" s="8">
        <f t="shared" si="99"/>
        <v>0</v>
      </c>
      <c r="AA197" s="8">
        <f t="shared" si="99"/>
        <v>0</v>
      </c>
      <c r="AB197" s="8">
        <f t="shared" si="99"/>
        <v>0</v>
      </c>
      <c r="AC197" s="8">
        <f t="shared" si="99"/>
        <v>0</v>
      </c>
      <c r="AD197" s="8">
        <f t="shared" si="99"/>
        <v>0</v>
      </c>
      <c r="AE197" s="8">
        <f t="shared" si="99"/>
        <v>0</v>
      </c>
      <c r="AF197" s="8">
        <f t="shared" si="99"/>
        <v>0</v>
      </c>
      <c r="AG197" s="8">
        <f t="shared" si="99"/>
        <v>0</v>
      </c>
      <c r="AH197" s="8">
        <f t="shared" si="99"/>
        <v>0</v>
      </c>
      <c r="AI197" s="8">
        <f t="shared" si="99"/>
        <v>0</v>
      </c>
      <c r="AJ197" s="8">
        <f t="shared" si="99"/>
        <v>0</v>
      </c>
      <c r="AK197" s="8">
        <f t="shared" si="99"/>
        <v>0</v>
      </c>
      <c r="AL197" s="8">
        <f t="shared" si="99"/>
        <v>0</v>
      </c>
      <c r="AM197" s="8">
        <f t="shared" si="99"/>
        <v>0</v>
      </c>
      <c r="AN197" s="8">
        <f t="shared" si="99"/>
        <v>0</v>
      </c>
      <c r="AO197" s="8">
        <f t="shared" si="99"/>
        <v>0</v>
      </c>
      <c r="AP197" s="8">
        <f t="shared" si="99"/>
        <v>0</v>
      </c>
      <c r="AQ197" s="8">
        <f t="shared" si="99"/>
        <v>3986.0659999999998</v>
      </c>
      <c r="AR197" s="128">
        <f t="shared" si="68"/>
        <v>0.9999914703594992</v>
      </c>
    </row>
    <row r="198" spans="1:44" ht="60" x14ac:dyDescent="0.25">
      <c r="A198" s="55"/>
      <c r="B198" s="27" t="s">
        <v>173</v>
      </c>
      <c r="C198" s="39"/>
      <c r="D198" s="39" t="s">
        <v>174</v>
      </c>
      <c r="E198" s="8">
        <f>E199</f>
        <v>3986.1</v>
      </c>
      <c r="F198" s="8">
        <f t="shared" si="99"/>
        <v>0</v>
      </c>
      <c r="G198" s="8">
        <f t="shared" si="99"/>
        <v>0</v>
      </c>
      <c r="H198" s="8">
        <f t="shared" si="99"/>
        <v>0</v>
      </c>
      <c r="I198" s="8">
        <f t="shared" si="99"/>
        <v>0</v>
      </c>
      <c r="J198" s="8">
        <f t="shared" si="99"/>
        <v>0</v>
      </c>
      <c r="K198" s="8">
        <f t="shared" si="99"/>
        <v>0</v>
      </c>
      <c r="L198" s="8">
        <f t="shared" si="99"/>
        <v>0</v>
      </c>
      <c r="M198" s="8">
        <f t="shared" si="99"/>
        <v>0</v>
      </c>
      <c r="N198" s="8">
        <f t="shared" si="99"/>
        <v>0</v>
      </c>
      <c r="O198" s="8">
        <f t="shared" si="99"/>
        <v>0</v>
      </c>
      <c r="P198" s="8">
        <f t="shared" si="99"/>
        <v>0</v>
      </c>
      <c r="Q198" s="8">
        <f t="shared" si="99"/>
        <v>0</v>
      </c>
      <c r="R198" s="8">
        <f t="shared" si="99"/>
        <v>0</v>
      </c>
      <c r="S198" s="8">
        <f t="shared" si="99"/>
        <v>0</v>
      </c>
      <c r="T198" s="8">
        <f t="shared" si="99"/>
        <v>0</v>
      </c>
      <c r="U198" s="8">
        <f t="shared" si="99"/>
        <v>0</v>
      </c>
      <c r="V198" s="8">
        <f t="shared" si="99"/>
        <v>0</v>
      </c>
      <c r="W198" s="8">
        <f t="shared" si="99"/>
        <v>0</v>
      </c>
      <c r="X198" s="8">
        <f t="shared" si="99"/>
        <v>0</v>
      </c>
      <c r="Y198" s="8">
        <f t="shared" si="99"/>
        <v>0</v>
      </c>
      <c r="Z198" s="8">
        <f t="shared" si="99"/>
        <v>0</v>
      </c>
      <c r="AA198" s="8">
        <f t="shared" si="99"/>
        <v>0</v>
      </c>
      <c r="AB198" s="8">
        <f t="shared" si="99"/>
        <v>0</v>
      </c>
      <c r="AC198" s="8">
        <f t="shared" si="99"/>
        <v>0</v>
      </c>
      <c r="AD198" s="8">
        <f t="shared" si="99"/>
        <v>0</v>
      </c>
      <c r="AE198" s="8">
        <f t="shared" si="99"/>
        <v>0</v>
      </c>
      <c r="AF198" s="8">
        <f t="shared" si="99"/>
        <v>0</v>
      </c>
      <c r="AG198" s="8">
        <f t="shared" si="99"/>
        <v>0</v>
      </c>
      <c r="AH198" s="8">
        <f t="shared" si="99"/>
        <v>0</v>
      </c>
      <c r="AI198" s="8">
        <f t="shared" si="99"/>
        <v>0</v>
      </c>
      <c r="AJ198" s="8">
        <f t="shared" si="99"/>
        <v>0</v>
      </c>
      <c r="AK198" s="8">
        <f t="shared" si="99"/>
        <v>0</v>
      </c>
      <c r="AL198" s="8">
        <f t="shared" si="99"/>
        <v>0</v>
      </c>
      <c r="AM198" s="8">
        <f t="shared" si="99"/>
        <v>0</v>
      </c>
      <c r="AN198" s="8">
        <f t="shared" si="99"/>
        <v>0</v>
      </c>
      <c r="AO198" s="8">
        <f t="shared" si="99"/>
        <v>0</v>
      </c>
      <c r="AP198" s="8">
        <f t="shared" si="99"/>
        <v>0</v>
      </c>
      <c r="AQ198" s="8">
        <f t="shared" si="99"/>
        <v>3986.0659999999998</v>
      </c>
      <c r="AR198" s="128">
        <f t="shared" si="68"/>
        <v>0.9999914703594992</v>
      </c>
    </row>
    <row r="199" spans="1:44" ht="15" x14ac:dyDescent="0.25">
      <c r="A199" s="55"/>
      <c r="B199" s="27"/>
      <c r="C199" s="55">
        <v>800</v>
      </c>
      <c r="D199" s="43" t="s">
        <v>129</v>
      </c>
      <c r="E199" s="8">
        <v>3986.1</v>
      </c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>
        <v>3986.0659999999998</v>
      </c>
      <c r="AR199" s="128">
        <f t="shared" si="68"/>
        <v>0.9999914703594992</v>
      </c>
    </row>
    <row r="200" spans="1:44" ht="15" x14ac:dyDescent="0.25">
      <c r="A200" s="55" t="s">
        <v>474</v>
      </c>
      <c r="B200" s="67"/>
      <c r="C200" s="7"/>
      <c r="D200" s="53" t="s">
        <v>475</v>
      </c>
      <c r="E200" s="8">
        <f>E201</f>
        <v>78263.305999999997</v>
      </c>
      <c r="F200" s="8">
        <f t="shared" ref="F200:AQ202" si="100">F201</f>
        <v>53414.879999999997</v>
      </c>
      <c r="G200" s="8" t="e">
        <f t="shared" si="100"/>
        <v>#REF!</v>
      </c>
      <c r="H200" s="8" t="e">
        <f t="shared" si="100"/>
        <v>#REF!</v>
      </c>
      <c r="I200" s="8" t="e">
        <f t="shared" si="100"/>
        <v>#REF!</v>
      </c>
      <c r="J200" s="8" t="e">
        <f t="shared" si="100"/>
        <v>#REF!</v>
      </c>
      <c r="K200" s="8" t="e">
        <f t="shared" si="100"/>
        <v>#REF!</v>
      </c>
      <c r="L200" s="8" t="e">
        <f t="shared" si="100"/>
        <v>#REF!</v>
      </c>
      <c r="M200" s="8" t="e">
        <f t="shared" si="100"/>
        <v>#REF!</v>
      </c>
      <c r="N200" s="8" t="e">
        <f t="shared" si="100"/>
        <v>#REF!</v>
      </c>
      <c r="O200" s="8" t="e">
        <f t="shared" si="100"/>
        <v>#REF!</v>
      </c>
      <c r="P200" s="8" t="e">
        <f t="shared" si="100"/>
        <v>#REF!</v>
      </c>
      <c r="Q200" s="8" t="e">
        <f t="shared" si="100"/>
        <v>#REF!</v>
      </c>
      <c r="R200" s="8" t="e">
        <f t="shared" si="100"/>
        <v>#REF!</v>
      </c>
      <c r="S200" s="8" t="e">
        <f t="shared" si="100"/>
        <v>#REF!</v>
      </c>
      <c r="T200" s="8" t="e">
        <f t="shared" si="100"/>
        <v>#REF!</v>
      </c>
      <c r="U200" s="8" t="e">
        <f t="shared" si="100"/>
        <v>#REF!</v>
      </c>
      <c r="V200" s="8" t="e">
        <f t="shared" si="100"/>
        <v>#REF!</v>
      </c>
      <c r="W200" s="8" t="e">
        <f t="shared" si="100"/>
        <v>#REF!</v>
      </c>
      <c r="X200" s="8" t="e">
        <f t="shared" si="100"/>
        <v>#REF!</v>
      </c>
      <c r="Y200" s="8" t="e">
        <f t="shared" si="100"/>
        <v>#REF!</v>
      </c>
      <c r="Z200" s="8" t="e">
        <f t="shared" si="100"/>
        <v>#REF!</v>
      </c>
      <c r="AA200" s="8" t="e">
        <f t="shared" si="100"/>
        <v>#REF!</v>
      </c>
      <c r="AB200" s="8" t="e">
        <f t="shared" si="100"/>
        <v>#REF!</v>
      </c>
      <c r="AC200" s="8" t="e">
        <f t="shared" si="100"/>
        <v>#REF!</v>
      </c>
      <c r="AD200" s="8" t="e">
        <f t="shared" si="100"/>
        <v>#REF!</v>
      </c>
      <c r="AE200" s="8" t="e">
        <f t="shared" si="100"/>
        <v>#REF!</v>
      </c>
      <c r="AF200" s="8" t="e">
        <f t="shared" si="100"/>
        <v>#REF!</v>
      </c>
      <c r="AG200" s="8" t="e">
        <f t="shared" si="100"/>
        <v>#REF!</v>
      </c>
      <c r="AH200" s="8" t="e">
        <f t="shared" si="100"/>
        <v>#REF!</v>
      </c>
      <c r="AI200" s="8" t="e">
        <f t="shared" si="100"/>
        <v>#REF!</v>
      </c>
      <c r="AJ200" s="8" t="e">
        <f t="shared" si="100"/>
        <v>#REF!</v>
      </c>
      <c r="AK200" s="8" t="e">
        <f t="shared" si="100"/>
        <v>#REF!</v>
      </c>
      <c r="AL200" s="8" t="e">
        <f t="shared" si="100"/>
        <v>#REF!</v>
      </c>
      <c r="AM200" s="8" t="e">
        <f t="shared" si="100"/>
        <v>#REF!</v>
      </c>
      <c r="AN200" s="8" t="e">
        <f t="shared" si="100"/>
        <v>#REF!</v>
      </c>
      <c r="AO200" s="8" t="e">
        <f t="shared" si="100"/>
        <v>#REF!</v>
      </c>
      <c r="AP200" s="8" t="e">
        <f t="shared" si="100"/>
        <v>#REF!</v>
      </c>
      <c r="AQ200" s="8">
        <f t="shared" si="100"/>
        <v>75337.009999999995</v>
      </c>
      <c r="AR200" s="128">
        <f t="shared" si="68"/>
        <v>0.96260960404611573</v>
      </c>
    </row>
    <row r="201" spans="1:44" ht="45" customHeight="1" x14ac:dyDescent="0.25">
      <c r="A201" s="55"/>
      <c r="B201" s="27" t="s">
        <v>142</v>
      </c>
      <c r="C201" s="59"/>
      <c r="D201" s="46" t="s">
        <v>143</v>
      </c>
      <c r="E201" s="8">
        <f>E202</f>
        <v>78263.305999999997</v>
      </c>
      <c r="F201" s="8">
        <f t="shared" si="100"/>
        <v>53414.879999999997</v>
      </c>
      <c r="G201" s="8" t="e">
        <f t="shared" si="100"/>
        <v>#REF!</v>
      </c>
      <c r="H201" s="8" t="e">
        <f t="shared" si="100"/>
        <v>#REF!</v>
      </c>
      <c r="I201" s="8" t="e">
        <f t="shared" si="100"/>
        <v>#REF!</v>
      </c>
      <c r="J201" s="8" t="e">
        <f t="shared" si="100"/>
        <v>#REF!</v>
      </c>
      <c r="K201" s="8" t="e">
        <f t="shared" si="100"/>
        <v>#REF!</v>
      </c>
      <c r="L201" s="8" t="e">
        <f t="shared" si="100"/>
        <v>#REF!</v>
      </c>
      <c r="M201" s="8" t="e">
        <f t="shared" si="100"/>
        <v>#REF!</v>
      </c>
      <c r="N201" s="8" t="e">
        <f t="shared" si="100"/>
        <v>#REF!</v>
      </c>
      <c r="O201" s="8" t="e">
        <f t="shared" si="100"/>
        <v>#REF!</v>
      </c>
      <c r="P201" s="8" t="e">
        <f t="shared" si="100"/>
        <v>#REF!</v>
      </c>
      <c r="Q201" s="8" t="e">
        <f t="shared" si="100"/>
        <v>#REF!</v>
      </c>
      <c r="R201" s="8" t="e">
        <f t="shared" si="100"/>
        <v>#REF!</v>
      </c>
      <c r="S201" s="8" t="e">
        <f t="shared" si="100"/>
        <v>#REF!</v>
      </c>
      <c r="T201" s="8" t="e">
        <f t="shared" si="100"/>
        <v>#REF!</v>
      </c>
      <c r="U201" s="8" t="e">
        <f t="shared" si="100"/>
        <v>#REF!</v>
      </c>
      <c r="V201" s="8" t="e">
        <f t="shared" si="100"/>
        <v>#REF!</v>
      </c>
      <c r="W201" s="8" t="e">
        <f t="shared" si="100"/>
        <v>#REF!</v>
      </c>
      <c r="X201" s="8" t="e">
        <f t="shared" si="100"/>
        <v>#REF!</v>
      </c>
      <c r="Y201" s="8" t="e">
        <f t="shared" si="100"/>
        <v>#REF!</v>
      </c>
      <c r="Z201" s="8" t="e">
        <f t="shared" si="100"/>
        <v>#REF!</v>
      </c>
      <c r="AA201" s="8" t="e">
        <f t="shared" si="100"/>
        <v>#REF!</v>
      </c>
      <c r="AB201" s="8" t="e">
        <f t="shared" si="100"/>
        <v>#REF!</v>
      </c>
      <c r="AC201" s="8" t="e">
        <f t="shared" si="100"/>
        <v>#REF!</v>
      </c>
      <c r="AD201" s="8" t="e">
        <f t="shared" si="100"/>
        <v>#REF!</v>
      </c>
      <c r="AE201" s="8" t="e">
        <f t="shared" si="100"/>
        <v>#REF!</v>
      </c>
      <c r="AF201" s="8" t="e">
        <f t="shared" si="100"/>
        <v>#REF!</v>
      </c>
      <c r="AG201" s="8" t="e">
        <f t="shared" si="100"/>
        <v>#REF!</v>
      </c>
      <c r="AH201" s="8" t="e">
        <f t="shared" si="100"/>
        <v>#REF!</v>
      </c>
      <c r="AI201" s="8" t="e">
        <f t="shared" si="100"/>
        <v>#REF!</v>
      </c>
      <c r="AJ201" s="8" t="e">
        <f t="shared" si="100"/>
        <v>#REF!</v>
      </c>
      <c r="AK201" s="8" t="e">
        <f t="shared" si="100"/>
        <v>#REF!</v>
      </c>
      <c r="AL201" s="8" t="e">
        <f t="shared" si="100"/>
        <v>#REF!</v>
      </c>
      <c r="AM201" s="8" t="e">
        <f t="shared" si="100"/>
        <v>#REF!</v>
      </c>
      <c r="AN201" s="8" t="e">
        <f t="shared" si="100"/>
        <v>#REF!</v>
      </c>
      <c r="AO201" s="8" t="e">
        <f t="shared" si="100"/>
        <v>#REF!</v>
      </c>
      <c r="AP201" s="8" t="e">
        <f t="shared" si="100"/>
        <v>#REF!</v>
      </c>
      <c r="AQ201" s="8">
        <f t="shared" si="100"/>
        <v>75337.009999999995</v>
      </c>
      <c r="AR201" s="128">
        <f t="shared" si="68"/>
        <v>0.96260960404611573</v>
      </c>
    </row>
    <row r="202" spans="1:44" ht="45" x14ac:dyDescent="0.25">
      <c r="A202" s="55"/>
      <c r="B202" s="27" t="s">
        <v>144</v>
      </c>
      <c r="C202" s="28"/>
      <c r="D202" s="28" t="s">
        <v>145</v>
      </c>
      <c r="E202" s="8">
        <f>E203</f>
        <v>78263.305999999997</v>
      </c>
      <c r="F202" s="8">
        <f t="shared" si="100"/>
        <v>53414.879999999997</v>
      </c>
      <c r="G202" s="8" t="e">
        <f t="shared" si="100"/>
        <v>#REF!</v>
      </c>
      <c r="H202" s="8" t="e">
        <f t="shared" si="100"/>
        <v>#REF!</v>
      </c>
      <c r="I202" s="8" t="e">
        <f t="shared" si="100"/>
        <v>#REF!</v>
      </c>
      <c r="J202" s="8" t="e">
        <f t="shared" si="100"/>
        <v>#REF!</v>
      </c>
      <c r="K202" s="8" t="e">
        <f t="shared" si="100"/>
        <v>#REF!</v>
      </c>
      <c r="L202" s="8" t="e">
        <f t="shared" si="100"/>
        <v>#REF!</v>
      </c>
      <c r="M202" s="8" t="e">
        <f t="shared" si="100"/>
        <v>#REF!</v>
      </c>
      <c r="N202" s="8" t="e">
        <f t="shared" si="100"/>
        <v>#REF!</v>
      </c>
      <c r="O202" s="8" t="e">
        <f t="shared" si="100"/>
        <v>#REF!</v>
      </c>
      <c r="P202" s="8" t="e">
        <f t="shared" si="100"/>
        <v>#REF!</v>
      </c>
      <c r="Q202" s="8" t="e">
        <f t="shared" si="100"/>
        <v>#REF!</v>
      </c>
      <c r="R202" s="8" t="e">
        <f t="shared" si="100"/>
        <v>#REF!</v>
      </c>
      <c r="S202" s="8" t="e">
        <f t="shared" si="100"/>
        <v>#REF!</v>
      </c>
      <c r="T202" s="8" t="e">
        <f t="shared" si="100"/>
        <v>#REF!</v>
      </c>
      <c r="U202" s="8" t="e">
        <f t="shared" si="100"/>
        <v>#REF!</v>
      </c>
      <c r="V202" s="8" t="e">
        <f t="shared" si="100"/>
        <v>#REF!</v>
      </c>
      <c r="W202" s="8" t="e">
        <f t="shared" si="100"/>
        <v>#REF!</v>
      </c>
      <c r="X202" s="8" t="e">
        <f t="shared" si="100"/>
        <v>#REF!</v>
      </c>
      <c r="Y202" s="8" t="e">
        <f t="shared" si="100"/>
        <v>#REF!</v>
      </c>
      <c r="Z202" s="8" t="e">
        <f t="shared" si="100"/>
        <v>#REF!</v>
      </c>
      <c r="AA202" s="8" t="e">
        <f t="shared" si="100"/>
        <v>#REF!</v>
      </c>
      <c r="AB202" s="8" t="e">
        <f t="shared" si="100"/>
        <v>#REF!</v>
      </c>
      <c r="AC202" s="8" t="e">
        <f t="shared" si="100"/>
        <v>#REF!</v>
      </c>
      <c r="AD202" s="8" t="e">
        <f t="shared" si="100"/>
        <v>#REF!</v>
      </c>
      <c r="AE202" s="8" t="e">
        <f t="shared" si="100"/>
        <v>#REF!</v>
      </c>
      <c r="AF202" s="8" t="e">
        <f t="shared" si="100"/>
        <v>#REF!</v>
      </c>
      <c r="AG202" s="8" t="e">
        <f t="shared" si="100"/>
        <v>#REF!</v>
      </c>
      <c r="AH202" s="8" t="e">
        <f t="shared" si="100"/>
        <v>#REF!</v>
      </c>
      <c r="AI202" s="8" t="e">
        <f t="shared" si="100"/>
        <v>#REF!</v>
      </c>
      <c r="AJ202" s="8" t="e">
        <f t="shared" si="100"/>
        <v>#REF!</v>
      </c>
      <c r="AK202" s="8" t="e">
        <f t="shared" si="100"/>
        <v>#REF!</v>
      </c>
      <c r="AL202" s="8" t="e">
        <f t="shared" si="100"/>
        <v>#REF!</v>
      </c>
      <c r="AM202" s="8" t="e">
        <f t="shared" si="100"/>
        <v>#REF!</v>
      </c>
      <c r="AN202" s="8" t="e">
        <f t="shared" si="100"/>
        <v>#REF!</v>
      </c>
      <c r="AO202" s="8" t="e">
        <f t="shared" si="100"/>
        <v>#REF!</v>
      </c>
      <c r="AP202" s="8" t="e">
        <f t="shared" si="100"/>
        <v>#REF!</v>
      </c>
      <c r="AQ202" s="8">
        <f t="shared" si="100"/>
        <v>75337.009999999995</v>
      </c>
      <c r="AR202" s="128">
        <f t="shared" si="68"/>
        <v>0.96260960404611573</v>
      </c>
    </row>
    <row r="203" spans="1:44" ht="45" x14ac:dyDescent="0.25">
      <c r="A203" s="55"/>
      <c r="B203" s="27" t="s">
        <v>151</v>
      </c>
      <c r="C203" s="64"/>
      <c r="D203" s="65" t="s">
        <v>152</v>
      </c>
      <c r="E203" s="8">
        <f>E204+E206+E208+E210+E212+E214</f>
        <v>78263.305999999997</v>
      </c>
      <c r="F203" s="8">
        <f t="shared" ref="F203:AQ203" si="101">F204+F206+F208+F210+F212+F214</f>
        <v>53414.879999999997</v>
      </c>
      <c r="G203" s="8" t="e">
        <f t="shared" si="101"/>
        <v>#REF!</v>
      </c>
      <c r="H203" s="8" t="e">
        <f t="shared" si="101"/>
        <v>#REF!</v>
      </c>
      <c r="I203" s="8" t="e">
        <f t="shared" si="101"/>
        <v>#REF!</v>
      </c>
      <c r="J203" s="8" t="e">
        <f t="shared" si="101"/>
        <v>#REF!</v>
      </c>
      <c r="K203" s="8" t="e">
        <f t="shared" si="101"/>
        <v>#REF!</v>
      </c>
      <c r="L203" s="8" t="e">
        <f t="shared" si="101"/>
        <v>#REF!</v>
      </c>
      <c r="M203" s="8" t="e">
        <f t="shared" si="101"/>
        <v>#REF!</v>
      </c>
      <c r="N203" s="8" t="e">
        <f t="shared" si="101"/>
        <v>#REF!</v>
      </c>
      <c r="O203" s="8" t="e">
        <f t="shared" si="101"/>
        <v>#REF!</v>
      </c>
      <c r="P203" s="8" t="e">
        <f t="shared" si="101"/>
        <v>#REF!</v>
      </c>
      <c r="Q203" s="8" t="e">
        <f t="shared" si="101"/>
        <v>#REF!</v>
      </c>
      <c r="R203" s="8" t="e">
        <f t="shared" si="101"/>
        <v>#REF!</v>
      </c>
      <c r="S203" s="8" t="e">
        <f t="shared" si="101"/>
        <v>#REF!</v>
      </c>
      <c r="T203" s="8" t="e">
        <f t="shared" si="101"/>
        <v>#REF!</v>
      </c>
      <c r="U203" s="8" t="e">
        <f t="shared" si="101"/>
        <v>#REF!</v>
      </c>
      <c r="V203" s="8" t="e">
        <f t="shared" si="101"/>
        <v>#REF!</v>
      </c>
      <c r="W203" s="8" t="e">
        <f t="shared" si="101"/>
        <v>#REF!</v>
      </c>
      <c r="X203" s="8" t="e">
        <f t="shared" si="101"/>
        <v>#REF!</v>
      </c>
      <c r="Y203" s="8" t="e">
        <f t="shared" si="101"/>
        <v>#REF!</v>
      </c>
      <c r="Z203" s="8" t="e">
        <f t="shared" si="101"/>
        <v>#REF!</v>
      </c>
      <c r="AA203" s="8" t="e">
        <f t="shared" si="101"/>
        <v>#REF!</v>
      </c>
      <c r="AB203" s="8" t="e">
        <f t="shared" si="101"/>
        <v>#REF!</v>
      </c>
      <c r="AC203" s="8" t="e">
        <f t="shared" si="101"/>
        <v>#REF!</v>
      </c>
      <c r="AD203" s="8" t="e">
        <f t="shared" si="101"/>
        <v>#REF!</v>
      </c>
      <c r="AE203" s="8" t="e">
        <f t="shared" si="101"/>
        <v>#REF!</v>
      </c>
      <c r="AF203" s="8" t="e">
        <f t="shared" si="101"/>
        <v>#REF!</v>
      </c>
      <c r="AG203" s="8" t="e">
        <f t="shared" si="101"/>
        <v>#REF!</v>
      </c>
      <c r="AH203" s="8" t="e">
        <f t="shared" si="101"/>
        <v>#REF!</v>
      </c>
      <c r="AI203" s="8" t="e">
        <f t="shared" si="101"/>
        <v>#REF!</v>
      </c>
      <c r="AJ203" s="8" t="e">
        <f t="shared" si="101"/>
        <v>#REF!</v>
      </c>
      <c r="AK203" s="8" t="e">
        <f t="shared" si="101"/>
        <v>#REF!</v>
      </c>
      <c r="AL203" s="8" t="e">
        <f t="shared" si="101"/>
        <v>#REF!</v>
      </c>
      <c r="AM203" s="8" t="e">
        <f t="shared" si="101"/>
        <v>#REF!</v>
      </c>
      <c r="AN203" s="8" t="e">
        <f t="shared" si="101"/>
        <v>#REF!</v>
      </c>
      <c r="AO203" s="8" t="e">
        <f t="shared" si="101"/>
        <v>#REF!</v>
      </c>
      <c r="AP203" s="8" t="e">
        <f t="shared" si="101"/>
        <v>#REF!</v>
      </c>
      <c r="AQ203" s="8">
        <f t="shared" si="101"/>
        <v>75337.009999999995</v>
      </c>
      <c r="AR203" s="128">
        <f t="shared" si="68"/>
        <v>0.96260960404611573</v>
      </c>
    </row>
    <row r="204" spans="1:44" ht="21.75" customHeight="1" x14ac:dyDescent="0.25">
      <c r="A204" s="55"/>
      <c r="B204" s="27" t="s">
        <v>520</v>
      </c>
      <c r="C204" s="66"/>
      <c r="D204" s="66" t="s">
        <v>154</v>
      </c>
      <c r="E204" s="8">
        <f>E205</f>
        <v>1060.681</v>
      </c>
      <c r="F204" s="8">
        <f t="shared" ref="F204:AQ204" si="102">F205</f>
        <v>0</v>
      </c>
      <c r="G204" s="8">
        <f t="shared" si="102"/>
        <v>0</v>
      </c>
      <c r="H204" s="8">
        <f t="shared" si="102"/>
        <v>0</v>
      </c>
      <c r="I204" s="8">
        <f t="shared" si="102"/>
        <v>0</v>
      </c>
      <c r="J204" s="8">
        <f t="shared" si="102"/>
        <v>0</v>
      </c>
      <c r="K204" s="8">
        <f t="shared" si="102"/>
        <v>0</v>
      </c>
      <c r="L204" s="8">
        <f t="shared" si="102"/>
        <v>0</v>
      </c>
      <c r="M204" s="8">
        <f t="shared" si="102"/>
        <v>0</v>
      </c>
      <c r="N204" s="8">
        <f t="shared" si="102"/>
        <v>0</v>
      </c>
      <c r="O204" s="8">
        <f t="shared" si="102"/>
        <v>0</v>
      </c>
      <c r="P204" s="8">
        <f t="shared" si="102"/>
        <v>0</v>
      </c>
      <c r="Q204" s="8">
        <f t="shared" si="102"/>
        <v>0</v>
      </c>
      <c r="R204" s="8">
        <f t="shared" si="102"/>
        <v>0</v>
      </c>
      <c r="S204" s="8">
        <f t="shared" si="102"/>
        <v>0</v>
      </c>
      <c r="T204" s="8">
        <f t="shared" si="102"/>
        <v>0</v>
      </c>
      <c r="U204" s="8">
        <f t="shared" si="102"/>
        <v>0</v>
      </c>
      <c r="V204" s="8">
        <f t="shared" si="102"/>
        <v>0</v>
      </c>
      <c r="W204" s="8">
        <f t="shared" si="102"/>
        <v>0</v>
      </c>
      <c r="X204" s="8">
        <f t="shared" si="102"/>
        <v>0</v>
      </c>
      <c r="Y204" s="8">
        <f t="shared" si="102"/>
        <v>0</v>
      </c>
      <c r="Z204" s="8">
        <f t="shared" si="102"/>
        <v>0</v>
      </c>
      <c r="AA204" s="8">
        <f t="shared" si="102"/>
        <v>0</v>
      </c>
      <c r="AB204" s="8">
        <f t="shared" si="102"/>
        <v>0</v>
      </c>
      <c r="AC204" s="8">
        <f t="shared" si="102"/>
        <v>0</v>
      </c>
      <c r="AD204" s="8">
        <f t="shared" si="102"/>
        <v>0</v>
      </c>
      <c r="AE204" s="8">
        <f t="shared" si="102"/>
        <v>0</v>
      </c>
      <c r="AF204" s="8">
        <f t="shared" si="102"/>
        <v>0</v>
      </c>
      <c r="AG204" s="8">
        <f t="shared" si="102"/>
        <v>0</v>
      </c>
      <c r="AH204" s="8">
        <f t="shared" si="102"/>
        <v>0</v>
      </c>
      <c r="AI204" s="8">
        <f t="shared" si="102"/>
        <v>0</v>
      </c>
      <c r="AJ204" s="8">
        <f t="shared" si="102"/>
        <v>0</v>
      </c>
      <c r="AK204" s="8">
        <f t="shared" si="102"/>
        <v>0</v>
      </c>
      <c r="AL204" s="8">
        <f t="shared" si="102"/>
        <v>0</v>
      </c>
      <c r="AM204" s="8">
        <f t="shared" si="102"/>
        <v>0</v>
      </c>
      <c r="AN204" s="8">
        <f t="shared" si="102"/>
        <v>0</v>
      </c>
      <c r="AO204" s="8">
        <f t="shared" si="102"/>
        <v>0</v>
      </c>
      <c r="AP204" s="8">
        <f t="shared" si="102"/>
        <v>0</v>
      </c>
      <c r="AQ204" s="8">
        <f t="shared" si="102"/>
        <v>840.21500000000003</v>
      </c>
      <c r="AR204" s="128">
        <f t="shared" ref="AR204:AR267" si="103">AQ204/E204</f>
        <v>0.79214674346009784</v>
      </c>
    </row>
    <row r="205" spans="1:44" ht="30" x14ac:dyDescent="0.25">
      <c r="A205" s="55"/>
      <c r="B205" s="67"/>
      <c r="C205" s="44" t="s">
        <v>70</v>
      </c>
      <c r="D205" s="42" t="s">
        <v>71</v>
      </c>
      <c r="E205" s="8">
        <v>1060.681</v>
      </c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>
        <v>840.21500000000003</v>
      </c>
      <c r="AR205" s="128">
        <f t="shared" si="103"/>
        <v>0.79214674346009784</v>
      </c>
    </row>
    <row r="206" spans="1:44" ht="20.25" customHeight="1" x14ac:dyDescent="0.25">
      <c r="A206" s="55"/>
      <c r="B206" s="27" t="s">
        <v>155</v>
      </c>
      <c r="C206" s="66"/>
      <c r="D206" s="66" t="s">
        <v>156</v>
      </c>
      <c r="E206" s="8">
        <f>E207</f>
        <v>17563.407999999999</v>
      </c>
      <c r="F206" s="8">
        <f t="shared" ref="F206:AQ206" si="104">F207</f>
        <v>0</v>
      </c>
      <c r="G206" s="8">
        <f t="shared" si="104"/>
        <v>0</v>
      </c>
      <c r="H206" s="8">
        <f t="shared" si="104"/>
        <v>0</v>
      </c>
      <c r="I206" s="8">
        <f t="shared" si="104"/>
        <v>0</v>
      </c>
      <c r="J206" s="8">
        <f t="shared" si="104"/>
        <v>0</v>
      </c>
      <c r="K206" s="8">
        <f t="shared" si="104"/>
        <v>0</v>
      </c>
      <c r="L206" s="8">
        <f t="shared" si="104"/>
        <v>0</v>
      </c>
      <c r="M206" s="8">
        <f t="shared" si="104"/>
        <v>0</v>
      </c>
      <c r="N206" s="8">
        <f t="shared" si="104"/>
        <v>0</v>
      </c>
      <c r="O206" s="8">
        <f t="shared" si="104"/>
        <v>0</v>
      </c>
      <c r="P206" s="8">
        <f t="shared" si="104"/>
        <v>0</v>
      </c>
      <c r="Q206" s="8">
        <f t="shared" si="104"/>
        <v>0</v>
      </c>
      <c r="R206" s="8">
        <f t="shared" si="104"/>
        <v>0</v>
      </c>
      <c r="S206" s="8">
        <f t="shared" si="104"/>
        <v>0</v>
      </c>
      <c r="T206" s="8">
        <f t="shared" si="104"/>
        <v>0</v>
      </c>
      <c r="U206" s="8">
        <f t="shared" si="104"/>
        <v>0</v>
      </c>
      <c r="V206" s="8">
        <f t="shared" si="104"/>
        <v>0</v>
      </c>
      <c r="W206" s="8">
        <f t="shared" si="104"/>
        <v>0</v>
      </c>
      <c r="X206" s="8">
        <f t="shared" si="104"/>
        <v>0</v>
      </c>
      <c r="Y206" s="8">
        <f t="shared" si="104"/>
        <v>0</v>
      </c>
      <c r="Z206" s="8">
        <f t="shared" si="104"/>
        <v>0</v>
      </c>
      <c r="AA206" s="8">
        <f t="shared" si="104"/>
        <v>0</v>
      </c>
      <c r="AB206" s="8">
        <f t="shared" si="104"/>
        <v>0</v>
      </c>
      <c r="AC206" s="8">
        <f t="shared" si="104"/>
        <v>0</v>
      </c>
      <c r="AD206" s="8">
        <f t="shared" si="104"/>
        <v>0</v>
      </c>
      <c r="AE206" s="8">
        <f t="shared" si="104"/>
        <v>0</v>
      </c>
      <c r="AF206" s="8">
        <f t="shared" si="104"/>
        <v>0</v>
      </c>
      <c r="AG206" s="8">
        <f t="shared" si="104"/>
        <v>0</v>
      </c>
      <c r="AH206" s="8">
        <f t="shared" si="104"/>
        <v>0</v>
      </c>
      <c r="AI206" s="8">
        <f t="shared" si="104"/>
        <v>0</v>
      </c>
      <c r="AJ206" s="8">
        <f t="shared" si="104"/>
        <v>0</v>
      </c>
      <c r="AK206" s="8">
        <f t="shared" si="104"/>
        <v>0</v>
      </c>
      <c r="AL206" s="8">
        <f t="shared" si="104"/>
        <v>0</v>
      </c>
      <c r="AM206" s="8">
        <f t="shared" si="104"/>
        <v>0</v>
      </c>
      <c r="AN206" s="8">
        <f t="shared" si="104"/>
        <v>0</v>
      </c>
      <c r="AO206" s="8">
        <f t="shared" si="104"/>
        <v>0</v>
      </c>
      <c r="AP206" s="8">
        <f t="shared" si="104"/>
        <v>0</v>
      </c>
      <c r="AQ206" s="8">
        <f t="shared" si="104"/>
        <v>17488.913</v>
      </c>
      <c r="AR206" s="128">
        <f t="shared" si="103"/>
        <v>0.99575851110445091</v>
      </c>
    </row>
    <row r="207" spans="1:44" ht="30" x14ac:dyDescent="0.25">
      <c r="A207" s="55"/>
      <c r="B207" s="67"/>
      <c r="C207" s="44" t="s">
        <v>70</v>
      </c>
      <c r="D207" s="42" t="s">
        <v>71</v>
      </c>
      <c r="E207" s="8">
        <v>17563.407999999999</v>
      </c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>
        <v>17488.913</v>
      </c>
      <c r="AR207" s="128">
        <f t="shared" si="103"/>
        <v>0.99575851110445091</v>
      </c>
    </row>
    <row r="208" spans="1:44" ht="18.75" customHeight="1" x14ac:dyDescent="0.25">
      <c r="A208" s="55"/>
      <c r="B208" s="27" t="s">
        <v>157</v>
      </c>
      <c r="C208" s="9"/>
      <c r="D208" s="9" t="s">
        <v>158</v>
      </c>
      <c r="E208" s="8">
        <f>E209</f>
        <v>330</v>
      </c>
      <c r="F208" s="8">
        <f t="shared" ref="F208:AQ208" si="105">F209</f>
        <v>0</v>
      </c>
      <c r="G208" s="8">
        <f t="shared" si="105"/>
        <v>0</v>
      </c>
      <c r="H208" s="8">
        <f t="shared" si="105"/>
        <v>0</v>
      </c>
      <c r="I208" s="8">
        <f t="shared" si="105"/>
        <v>0</v>
      </c>
      <c r="J208" s="8">
        <f t="shared" si="105"/>
        <v>0</v>
      </c>
      <c r="K208" s="8">
        <f t="shared" si="105"/>
        <v>0</v>
      </c>
      <c r="L208" s="8">
        <f t="shared" si="105"/>
        <v>0</v>
      </c>
      <c r="M208" s="8">
        <f t="shared" si="105"/>
        <v>0</v>
      </c>
      <c r="N208" s="8">
        <f t="shared" si="105"/>
        <v>0</v>
      </c>
      <c r="O208" s="8">
        <f t="shared" si="105"/>
        <v>0</v>
      </c>
      <c r="P208" s="8">
        <f t="shared" si="105"/>
        <v>0</v>
      </c>
      <c r="Q208" s="8">
        <f t="shared" si="105"/>
        <v>0</v>
      </c>
      <c r="R208" s="8">
        <f t="shared" si="105"/>
        <v>0</v>
      </c>
      <c r="S208" s="8">
        <f t="shared" si="105"/>
        <v>0</v>
      </c>
      <c r="T208" s="8">
        <f t="shared" si="105"/>
        <v>0</v>
      </c>
      <c r="U208" s="8">
        <f t="shared" si="105"/>
        <v>0</v>
      </c>
      <c r="V208" s="8">
        <f t="shared" si="105"/>
        <v>0</v>
      </c>
      <c r="W208" s="8">
        <f t="shared" si="105"/>
        <v>0</v>
      </c>
      <c r="X208" s="8">
        <f t="shared" si="105"/>
        <v>0</v>
      </c>
      <c r="Y208" s="8">
        <f t="shared" si="105"/>
        <v>0</v>
      </c>
      <c r="Z208" s="8">
        <f t="shared" si="105"/>
        <v>0</v>
      </c>
      <c r="AA208" s="8">
        <f t="shared" si="105"/>
        <v>0</v>
      </c>
      <c r="AB208" s="8">
        <f t="shared" si="105"/>
        <v>0</v>
      </c>
      <c r="AC208" s="8">
        <f t="shared" si="105"/>
        <v>0</v>
      </c>
      <c r="AD208" s="8">
        <f t="shared" si="105"/>
        <v>0</v>
      </c>
      <c r="AE208" s="8">
        <f t="shared" si="105"/>
        <v>0</v>
      </c>
      <c r="AF208" s="8">
        <f t="shared" si="105"/>
        <v>0</v>
      </c>
      <c r="AG208" s="8">
        <f t="shared" si="105"/>
        <v>0</v>
      </c>
      <c r="AH208" s="8">
        <f t="shared" si="105"/>
        <v>0</v>
      </c>
      <c r="AI208" s="8">
        <f t="shared" si="105"/>
        <v>0</v>
      </c>
      <c r="AJ208" s="8">
        <f t="shared" si="105"/>
        <v>0</v>
      </c>
      <c r="AK208" s="8">
        <f t="shared" si="105"/>
        <v>0</v>
      </c>
      <c r="AL208" s="8">
        <f t="shared" si="105"/>
        <v>0</v>
      </c>
      <c r="AM208" s="8">
        <f t="shared" si="105"/>
        <v>0</v>
      </c>
      <c r="AN208" s="8">
        <f t="shared" si="105"/>
        <v>0</v>
      </c>
      <c r="AO208" s="8">
        <f t="shared" si="105"/>
        <v>0</v>
      </c>
      <c r="AP208" s="8">
        <f t="shared" si="105"/>
        <v>0</v>
      </c>
      <c r="AQ208" s="8">
        <f t="shared" si="105"/>
        <v>129.47</v>
      </c>
      <c r="AR208" s="128">
        <f t="shared" si="103"/>
        <v>0.39233333333333331</v>
      </c>
    </row>
    <row r="209" spans="1:44" ht="30" x14ac:dyDescent="0.25">
      <c r="A209" s="55"/>
      <c r="B209" s="67"/>
      <c r="C209" s="44" t="s">
        <v>70</v>
      </c>
      <c r="D209" s="42" t="s">
        <v>71</v>
      </c>
      <c r="E209" s="8">
        <v>330</v>
      </c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>
        <v>129.47</v>
      </c>
      <c r="AR209" s="128">
        <f t="shared" si="103"/>
        <v>0.39233333333333331</v>
      </c>
    </row>
    <row r="210" spans="1:44" ht="35.25" customHeight="1" x14ac:dyDescent="0.25">
      <c r="A210" s="55"/>
      <c r="B210" s="27" t="s">
        <v>521</v>
      </c>
      <c r="C210" s="117"/>
      <c r="D210" s="39" t="s">
        <v>522</v>
      </c>
      <c r="E210" s="8">
        <f>E211</f>
        <v>2355.9229999999998</v>
      </c>
      <c r="F210" s="326">
        <f t="shared" ref="F210:AQ210" si="106">F211</f>
        <v>0</v>
      </c>
      <c r="G210" s="326">
        <f t="shared" si="106"/>
        <v>0</v>
      </c>
      <c r="H210" s="326">
        <f t="shared" si="106"/>
        <v>0</v>
      </c>
      <c r="I210" s="326">
        <f t="shared" si="106"/>
        <v>0</v>
      </c>
      <c r="J210" s="326">
        <f t="shared" si="106"/>
        <v>0</v>
      </c>
      <c r="K210" s="326">
        <f t="shared" si="106"/>
        <v>0</v>
      </c>
      <c r="L210" s="326">
        <f t="shared" si="106"/>
        <v>0</v>
      </c>
      <c r="M210" s="326">
        <f t="shared" si="106"/>
        <v>0</v>
      </c>
      <c r="N210" s="326">
        <f t="shared" si="106"/>
        <v>0</v>
      </c>
      <c r="O210" s="326">
        <f t="shared" si="106"/>
        <v>0</v>
      </c>
      <c r="P210" s="326">
        <f t="shared" si="106"/>
        <v>0</v>
      </c>
      <c r="Q210" s="326">
        <f t="shared" si="106"/>
        <v>0</v>
      </c>
      <c r="R210" s="326">
        <f t="shared" si="106"/>
        <v>0</v>
      </c>
      <c r="S210" s="326">
        <f t="shared" si="106"/>
        <v>0</v>
      </c>
      <c r="T210" s="326">
        <f t="shared" si="106"/>
        <v>0</v>
      </c>
      <c r="U210" s="326">
        <f t="shared" si="106"/>
        <v>0</v>
      </c>
      <c r="V210" s="326">
        <f t="shared" si="106"/>
        <v>0</v>
      </c>
      <c r="W210" s="326">
        <f t="shared" si="106"/>
        <v>0</v>
      </c>
      <c r="X210" s="326">
        <f t="shared" si="106"/>
        <v>0</v>
      </c>
      <c r="Y210" s="326">
        <f t="shared" si="106"/>
        <v>0</v>
      </c>
      <c r="Z210" s="326">
        <f t="shared" si="106"/>
        <v>0</v>
      </c>
      <c r="AA210" s="326">
        <f t="shared" si="106"/>
        <v>0</v>
      </c>
      <c r="AB210" s="326">
        <f t="shared" si="106"/>
        <v>0</v>
      </c>
      <c r="AC210" s="326">
        <f t="shared" si="106"/>
        <v>0</v>
      </c>
      <c r="AD210" s="326">
        <f t="shared" si="106"/>
        <v>0</v>
      </c>
      <c r="AE210" s="326">
        <f t="shared" si="106"/>
        <v>0</v>
      </c>
      <c r="AF210" s="326">
        <f t="shared" si="106"/>
        <v>0</v>
      </c>
      <c r="AG210" s="326">
        <f t="shared" si="106"/>
        <v>0</v>
      </c>
      <c r="AH210" s="326">
        <f t="shared" si="106"/>
        <v>0</v>
      </c>
      <c r="AI210" s="326">
        <f t="shared" si="106"/>
        <v>0</v>
      </c>
      <c r="AJ210" s="326">
        <f t="shared" si="106"/>
        <v>0</v>
      </c>
      <c r="AK210" s="326">
        <f t="shared" si="106"/>
        <v>0</v>
      </c>
      <c r="AL210" s="326">
        <f t="shared" si="106"/>
        <v>0</v>
      </c>
      <c r="AM210" s="326">
        <f t="shared" si="106"/>
        <v>0</v>
      </c>
      <c r="AN210" s="326">
        <f t="shared" si="106"/>
        <v>0</v>
      </c>
      <c r="AO210" s="326">
        <f t="shared" si="106"/>
        <v>0</v>
      </c>
      <c r="AP210" s="326">
        <f t="shared" si="106"/>
        <v>0</v>
      </c>
      <c r="AQ210" s="326">
        <f t="shared" si="106"/>
        <v>2355.9229999999998</v>
      </c>
      <c r="AR210" s="128">
        <f t="shared" si="103"/>
        <v>1</v>
      </c>
    </row>
    <row r="211" spans="1:44" ht="18.75" customHeight="1" x14ac:dyDescent="0.25">
      <c r="A211" s="55"/>
      <c r="B211" s="67"/>
      <c r="C211" s="49">
        <v>500</v>
      </c>
      <c r="D211" s="54" t="s">
        <v>808</v>
      </c>
      <c r="E211" s="8">
        <v>2355.9229999999998</v>
      </c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>
        <v>2355.9229999999998</v>
      </c>
      <c r="AR211" s="128">
        <f t="shared" si="103"/>
        <v>1</v>
      </c>
    </row>
    <row r="212" spans="1:44" ht="60" x14ac:dyDescent="0.25">
      <c r="A212" s="55"/>
      <c r="B212" s="27" t="s">
        <v>159</v>
      </c>
      <c r="C212" s="39"/>
      <c r="D212" s="117" t="s">
        <v>160</v>
      </c>
      <c r="E212" s="8">
        <f>E213</f>
        <v>1108.3</v>
      </c>
      <c r="F212" s="8">
        <f t="shared" ref="F212:AQ212" si="107">F213</f>
        <v>0</v>
      </c>
      <c r="G212" s="8">
        <f t="shared" si="107"/>
        <v>0</v>
      </c>
      <c r="H212" s="8">
        <f t="shared" si="107"/>
        <v>0</v>
      </c>
      <c r="I212" s="8">
        <f t="shared" si="107"/>
        <v>0</v>
      </c>
      <c r="J212" s="8">
        <f t="shared" si="107"/>
        <v>0</v>
      </c>
      <c r="K212" s="8">
        <f t="shared" si="107"/>
        <v>0</v>
      </c>
      <c r="L212" s="8">
        <f t="shared" si="107"/>
        <v>0</v>
      </c>
      <c r="M212" s="8">
        <f t="shared" si="107"/>
        <v>0</v>
      </c>
      <c r="N212" s="8">
        <f t="shared" si="107"/>
        <v>0</v>
      </c>
      <c r="O212" s="8">
        <f t="shared" si="107"/>
        <v>0</v>
      </c>
      <c r="P212" s="8">
        <f t="shared" si="107"/>
        <v>0</v>
      </c>
      <c r="Q212" s="8">
        <f t="shared" si="107"/>
        <v>0</v>
      </c>
      <c r="R212" s="8">
        <f t="shared" si="107"/>
        <v>0</v>
      </c>
      <c r="S212" s="8">
        <f t="shared" si="107"/>
        <v>0</v>
      </c>
      <c r="T212" s="8">
        <f t="shared" si="107"/>
        <v>0</v>
      </c>
      <c r="U212" s="8">
        <f t="shared" si="107"/>
        <v>0</v>
      </c>
      <c r="V212" s="8">
        <f t="shared" si="107"/>
        <v>0</v>
      </c>
      <c r="W212" s="8">
        <f t="shared" si="107"/>
        <v>0</v>
      </c>
      <c r="X212" s="8">
        <f t="shared" si="107"/>
        <v>0</v>
      </c>
      <c r="Y212" s="8">
        <f t="shared" si="107"/>
        <v>0</v>
      </c>
      <c r="Z212" s="8">
        <f t="shared" si="107"/>
        <v>0</v>
      </c>
      <c r="AA212" s="8">
        <f t="shared" si="107"/>
        <v>0</v>
      </c>
      <c r="AB212" s="8">
        <f t="shared" si="107"/>
        <v>0</v>
      </c>
      <c r="AC212" s="8">
        <f t="shared" si="107"/>
        <v>0</v>
      </c>
      <c r="AD212" s="8">
        <f t="shared" si="107"/>
        <v>0</v>
      </c>
      <c r="AE212" s="8">
        <f t="shared" si="107"/>
        <v>0</v>
      </c>
      <c r="AF212" s="8">
        <f t="shared" si="107"/>
        <v>0</v>
      </c>
      <c r="AG212" s="8">
        <f t="shared" si="107"/>
        <v>0</v>
      </c>
      <c r="AH212" s="8">
        <f t="shared" si="107"/>
        <v>0</v>
      </c>
      <c r="AI212" s="8">
        <f t="shared" si="107"/>
        <v>0</v>
      </c>
      <c r="AJ212" s="8">
        <f t="shared" si="107"/>
        <v>0</v>
      </c>
      <c r="AK212" s="8">
        <f t="shared" si="107"/>
        <v>0</v>
      </c>
      <c r="AL212" s="8">
        <f t="shared" si="107"/>
        <v>0</v>
      </c>
      <c r="AM212" s="8">
        <f t="shared" si="107"/>
        <v>0</v>
      </c>
      <c r="AN212" s="8">
        <f t="shared" si="107"/>
        <v>0</v>
      </c>
      <c r="AO212" s="8">
        <f t="shared" si="107"/>
        <v>0</v>
      </c>
      <c r="AP212" s="8">
        <f t="shared" si="107"/>
        <v>0</v>
      </c>
      <c r="AQ212" s="8">
        <f t="shared" si="107"/>
        <v>1107.6089999999999</v>
      </c>
      <c r="AR212" s="128">
        <f t="shared" si="103"/>
        <v>0.99937652260218346</v>
      </c>
    </row>
    <row r="213" spans="1:44" ht="22.5" customHeight="1" x14ac:dyDescent="0.25">
      <c r="A213" s="55"/>
      <c r="B213" s="67"/>
      <c r="C213" s="327">
        <v>500</v>
      </c>
      <c r="D213" s="328" t="s">
        <v>808</v>
      </c>
      <c r="E213" s="8">
        <v>1108.3</v>
      </c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>
        <v>1107.6089999999999</v>
      </c>
      <c r="AR213" s="128">
        <f t="shared" si="103"/>
        <v>0.99937652260218346</v>
      </c>
    </row>
    <row r="214" spans="1:44" ht="15" x14ac:dyDescent="0.25">
      <c r="A214" s="55"/>
      <c r="B214" s="27" t="s">
        <v>831</v>
      </c>
      <c r="C214" s="49"/>
      <c r="D214" s="66" t="s">
        <v>154</v>
      </c>
      <c r="E214" s="8">
        <f>E215+E216</f>
        <v>55844.993999999999</v>
      </c>
      <c r="F214" s="8">
        <f t="shared" ref="F214:AQ214" si="108">F215+F216</f>
        <v>53414.879999999997</v>
      </c>
      <c r="G214" s="8" t="e">
        <f t="shared" si="108"/>
        <v>#REF!</v>
      </c>
      <c r="H214" s="8" t="e">
        <f t="shared" si="108"/>
        <v>#REF!</v>
      </c>
      <c r="I214" s="8" t="e">
        <f t="shared" si="108"/>
        <v>#REF!</v>
      </c>
      <c r="J214" s="8" t="e">
        <f t="shared" si="108"/>
        <v>#REF!</v>
      </c>
      <c r="K214" s="8" t="e">
        <f t="shared" si="108"/>
        <v>#REF!</v>
      </c>
      <c r="L214" s="8" t="e">
        <f t="shared" si="108"/>
        <v>#REF!</v>
      </c>
      <c r="M214" s="8" t="e">
        <f t="shared" si="108"/>
        <v>#REF!</v>
      </c>
      <c r="N214" s="8" t="e">
        <f t="shared" si="108"/>
        <v>#REF!</v>
      </c>
      <c r="O214" s="8" t="e">
        <f t="shared" si="108"/>
        <v>#REF!</v>
      </c>
      <c r="P214" s="8" t="e">
        <f t="shared" si="108"/>
        <v>#REF!</v>
      </c>
      <c r="Q214" s="8" t="e">
        <f t="shared" si="108"/>
        <v>#REF!</v>
      </c>
      <c r="R214" s="8" t="e">
        <f t="shared" si="108"/>
        <v>#REF!</v>
      </c>
      <c r="S214" s="8" t="e">
        <f t="shared" si="108"/>
        <v>#REF!</v>
      </c>
      <c r="T214" s="8" t="e">
        <f t="shared" si="108"/>
        <v>#REF!</v>
      </c>
      <c r="U214" s="8" t="e">
        <f t="shared" si="108"/>
        <v>#REF!</v>
      </c>
      <c r="V214" s="8" t="e">
        <f t="shared" si="108"/>
        <v>#REF!</v>
      </c>
      <c r="W214" s="8" t="e">
        <f t="shared" si="108"/>
        <v>#REF!</v>
      </c>
      <c r="X214" s="8" t="e">
        <f t="shared" si="108"/>
        <v>#REF!</v>
      </c>
      <c r="Y214" s="8" t="e">
        <f t="shared" si="108"/>
        <v>#REF!</v>
      </c>
      <c r="Z214" s="8" t="e">
        <f t="shared" si="108"/>
        <v>#REF!</v>
      </c>
      <c r="AA214" s="8" t="e">
        <f t="shared" si="108"/>
        <v>#REF!</v>
      </c>
      <c r="AB214" s="8" t="e">
        <f t="shared" si="108"/>
        <v>#REF!</v>
      </c>
      <c r="AC214" s="8" t="e">
        <f t="shared" si="108"/>
        <v>#REF!</v>
      </c>
      <c r="AD214" s="8" t="e">
        <f t="shared" si="108"/>
        <v>#REF!</v>
      </c>
      <c r="AE214" s="8" t="e">
        <f t="shared" si="108"/>
        <v>#REF!</v>
      </c>
      <c r="AF214" s="8" t="e">
        <f t="shared" si="108"/>
        <v>#REF!</v>
      </c>
      <c r="AG214" s="8" t="e">
        <f t="shared" si="108"/>
        <v>#REF!</v>
      </c>
      <c r="AH214" s="8" t="e">
        <f t="shared" si="108"/>
        <v>#REF!</v>
      </c>
      <c r="AI214" s="8" t="e">
        <f t="shared" si="108"/>
        <v>#REF!</v>
      </c>
      <c r="AJ214" s="8" t="e">
        <f t="shared" si="108"/>
        <v>#REF!</v>
      </c>
      <c r="AK214" s="8" t="e">
        <f t="shared" si="108"/>
        <v>#REF!</v>
      </c>
      <c r="AL214" s="8" t="e">
        <f t="shared" si="108"/>
        <v>#REF!</v>
      </c>
      <c r="AM214" s="8" t="e">
        <f t="shared" si="108"/>
        <v>#REF!</v>
      </c>
      <c r="AN214" s="8" t="e">
        <f t="shared" si="108"/>
        <v>#REF!</v>
      </c>
      <c r="AO214" s="8" t="e">
        <f t="shared" si="108"/>
        <v>#REF!</v>
      </c>
      <c r="AP214" s="8" t="e">
        <f t="shared" si="108"/>
        <v>#REF!</v>
      </c>
      <c r="AQ214" s="8">
        <f t="shared" si="108"/>
        <v>53414.879999999997</v>
      </c>
      <c r="AR214" s="128">
        <f t="shared" si="103"/>
        <v>0.95648465823095974</v>
      </c>
    </row>
    <row r="215" spans="1:44" ht="30" x14ac:dyDescent="0.25">
      <c r="A215" s="55"/>
      <c r="B215" s="67"/>
      <c r="C215" s="44" t="s">
        <v>70</v>
      </c>
      <c r="D215" s="42" t="s">
        <v>71</v>
      </c>
      <c r="E215" s="8">
        <v>55719.866999999998</v>
      </c>
      <c r="F215" s="8">
        <v>53289.75</v>
      </c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>
        <v>53289.752999999997</v>
      </c>
      <c r="AR215" s="128">
        <f t="shared" si="103"/>
        <v>0.95638693825310095</v>
      </c>
    </row>
    <row r="216" spans="1:44" ht="34.5" customHeight="1" x14ac:dyDescent="0.25">
      <c r="A216" s="55"/>
      <c r="B216" s="67"/>
      <c r="C216" s="327">
        <v>500</v>
      </c>
      <c r="D216" s="328" t="s">
        <v>808</v>
      </c>
      <c r="E216" s="8">
        <v>125.127</v>
      </c>
      <c r="F216" s="8">
        <v>125.13</v>
      </c>
      <c r="G216" s="8" t="e">
        <f>#REF!</f>
        <v>#REF!</v>
      </c>
      <c r="H216" s="8" t="e">
        <f>#REF!</f>
        <v>#REF!</v>
      </c>
      <c r="I216" s="8" t="e">
        <f>#REF!</f>
        <v>#REF!</v>
      </c>
      <c r="J216" s="8" t="e">
        <f>#REF!</f>
        <v>#REF!</v>
      </c>
      <c r="K216" s="8" t="e">
        <f>#REF!</f>
        <v>#REF!</v>
      </c>
      <c r="L216" s="8" t="e">
        <f>#REF!</f>
        <v>#REF!</v>
      </c>
      <c r="M216" s="8" t="e">
        <f>#REF!</f>
        <v>#REF!</v>
      </c>
      <c r="N216" s="8" t="e">
        <f>#REF!</f>
        <v>#REF!</v>
      </c>
      <c r="O216" s="8" t="e">
        <f>#REF!</f>
        <v>#REF!</v>
      </c>
      <c r="P216" s="8" t="e">
        <f>#REF!</f>
        <v>#REF!</v>
      </c>
      <c r="Q216" s="8" t="e">
        <f>#REF!</f>
        <v>#REF!</v>
      </c>
      <c r="R216" s="8" t="e">
        <f>#REF!</f>
        <v>#REF!</v>
      </c>
      <c r="S216" s="8" t="e">
        <f>#REF!</f>
        <v>#REF!</v>
      </c>
      <c r="T216" s="8" t="e">
        <f>#REF!</f>
        <v>#REF!</v>
      </c>
      <c r="U216" s="8" t="e">
        <f>#REF!</f>
        <v>#REF!</v>
      </c>
      <c r="V216" s="8" t="e">
        <f>#REF!</f>
        <v>#REF!</v>
      </c>
      <c r="W216" s="8" t="e">
        <f>#REF!</f>
        <v>#REF!</v>
      </c>
      <c r="X216" s="8" t="e">
        <f>#REF!</f>
        <v>#REF!</v>
      </c>
      <c r="Y216" s="8" t="e">
        <f>#REF!</f>
        <v>#REF!</v>
      </c>
      <c r="Z216" s="8" t="e">
        <f>#REF!</f>
        <v>#REF!</v>
      </c>
      <c r="AA216" s="8" t="e">
        <f>#REF!</f>
        <v>#REF!</v>
      </c>
      <c r="AB216" s="8" t="e">
        <f>#REF!</f>
        <v>#REF!</v>
      </c>
      <c r="AC216" s="8" t="e">
        <f>#REF!</f>
        <v>#REF!</v>
      </c>
      <c r="AD216" s="8" t="e">
        <f>#REF!</f>
        <v>#REF!</v>
      </c>
      <c r="AE216" s="8" t="e">
        <f>#REF!</f>
        <v>#REF!</v>
      </c>
      <c r="AF216" s="8" t="e">
        <f>#REF!</f>
        <v>#REF!</v>
      </c>
      <c r="AG216" s="8" t="e">
        <f>#REF!</f>
        <v>#REF!</v>
      </c>
      <c r="AH216" s="8" t="e">
        <f>#REF!</f>
        <v>#REF!</v>
      </c>
      <c r="AI216" s="8" t="e">
        <f>#REF!</f>
        <v>#REF!</v>
      </c>
      <c r="AJ216" s="8" t="e">
        <f>#REF!</f>
        <v>#REF!</v>
      </c>
      <c r="AK216" s="8" t="e">
        <f>#REF!</f>
        <v>#REF!</v>
      </c>
      <c r="AL216" s="8" t="e">
        <f>#REF!</f>
        <v>#REF!</v>
      </c>
      <c r="AM216" s="8" t="e">
        <f>#REF!</f>
        <v>#REF!</v>
      </c>
      <c r="AN216" s="8" t="e">
        <f>#REF!</f>
        <v>#REF!</v>
      </c>
      <c r="AO216" s="8" t="e">
        <f>#REF!</f>
        <v>#REF!</v>
      </c>
      <c r="AP216" s="8" t="e">
        <f>#REF!</f>
        <v>#REF!</v>
      </c>
      <c r="AQ216" s="8">
        <v>125.127</v>
      </c>
      <c r="AR216" s="128">
        <f t="shared" si="103"/>
        <v>1</v>
      </c>
    </row>
    <row r="217" spans="1:44" ht="30" x14ac:dyDescent="0.25">
      <c r="A217" s="55" t="s">
        <v>476</v>
      </c>
      <c r="B217" s="67"/>
      <c r="C217" s="7"/>
      <c r="D217" s="304" t="s">
        <v>477</v>
      </c>
      <c r="E217" s="32">
        <f>E218</f>
        <v>60</v>
      </c>
      <c r="F217" s="32" t="e">
        <f t="shared" ref="F217:AQ221" si="109">F218</f>
        <v>#REF!</v>
      </c>
      <c r="G217" s="32" t="e">
        <f t="shared" si="109"/>
        <v>#REF!</v>
      </c>
      <c r="H217" s="32" t="e">
        <f t="shared" si="109"/>
        <v>#REF!</v>
      </c>
      <c r="I217" s="32" t="e">
        <f t="shared" si="109"/>
        <v>#REF!</v>
      </c>
      <c r="J217" s="32" t="e">
        <f t="shared" si="109"/>
        <v>#REF!</v>
      </c>
      <c r="K217" s="32" t="e">
        <f t="shared" si="109"/>
        <v>#REF!</v>
      </c>
      <c r="L217" s="32" t="e">
        <f t="shared" si="109"/>
        <v>#REF!</v>
      </c>
      <c r="M217" s="32" t="e">
        <f t="shared" si="109"/>
        <v>#REF!</v>
      </c>
      <c r="N217" s="32" t="e">
        <f t="shared" si="109"/>
        <v>#REF!</v>
      </c>
      <c r="O217" s="32" t="e">
        <f t="shared" si="109"/>
        <v>#REF!</v>
      </c>
      <c r="P217" s="32" t="e">
        <f t="shared" si="109"/>
        <v>#REF!</v>
      </c>
      <c r="Q217" s="32" t="e">
        <f t="shared" si="109"/>
        <v>#REF!</v>
      </c>
      <c r="R217" s="32" t="e">
        <f t="shared" si="109"/>
        <v>#REF!</v>
      </c>
      <c r="S217" s="32" t="e">
        <f t="shared" si="109"/>
        <v>#REF!</v>
      </c>
      <c r="T217" s="32" t="e">
        <f t="shared" si="109"/>
        <v>#REF!</v>
      </c>
      <c r="U217" s="32" t="e">
        <f t="shared" si="109"/>
        <v>#REF!</v>
      </c>
      <c r="V217" s="32" t="e">
        <f t="shared" si="109"/>
        <v>#REF!</v>
      </c>
      <c r="W217" s="32" t="e">
        <f t="shared" si="109"/>
        <v>#REF!</v>
      </c>
      <c r="X217" s="32" t="e">
        <f t="shared" si="109"/>
        <v>#REF!</v>
      </c>
      <c r="Y217" s="32" t="e">
        <f t="shared" si="109"/>
        <v>#REF!</v>
      </c>
      <c r="Z217" s="32" t="e">
        <f t="shared" si="109"/>
        <v>#REF!</v>
      </c>
      <c r="AA217" s="32" t="e">
        <f t="shared" si="109"/>
        <v>#REF!</v>
      </c>
      <c r="AB217" s="32" t="e">
        <f t="shared" si="109"/>
        <v>#REF!</v>
      </c>
      <c r="AC217" s="32" t="e">
        <f t="shared" si="109"/>
        <v>#REF!</v>
      </c>
      <c r="AD217" s="32" t="e">
        <f t="shared" si="109"/>
        <v>#REF!</v>
      </c>
      <c r="AE217" s="32" t="e">
        <f t="shared" si="109"/>
        <v>#REF!</v>
      </c>
      <c r="AF217" s="32" t="e">
        <f t="shared" si="109"/>
        <v>#REF!</v>
      </c>
      <c r="AG217" s="32" t="e">
        <f t="shared" si="109"/>
        <v>#REF!</v>
      </c>
      <c r="AH217" s="32" t="e">
        <f t="shared" si="109"/>
        <v>#REF!</v>
      </c>
      <c r="AI217" s="32" t="e">
        <f t="shared" si="109"/>
        <v>#REF!</v>
      </c>
      <c r="AJ217" s="32" t="e">
        <f t="shared" si="109"/>
        <v>#REF!</v>
      </c>
      <c r="AK217" s="32" t="e">
        <f t="shared" si="109"/>
        <v>#REF!</v>
      </c>
      <c r="AL217" s="32" t="e">
        <f t="shared" si="109"/>
        <v>#REF!</v>
      </c>
      <c r="AM217" s="32" t="e">
        <f t="shared" si="109"/>
        <v>#REF!</v>
      </c>
      <c r="AN217" s="32" t="e">
        <f t="shared" si="109"/>
        <v>#REF!</v>
      </c>
      <c r="AO217" s="32" t="e">
        <f t="shared" si="109"/>
        <v>#REF!</v>
      </c>
      <c r="AP217" s="32" t="e">
        <f t="shared" si="109"/>
        <v>#REF!</v>
      </c>
      <c r="AQ217" s="32">
        <f t="shared" si="109"/>
        <v>42.2</v>
      </c>
      <c r="AR217" s="128">
        <f t="shared" si="103"/>
        <v>0.70333333333333337</v>
      </c>
    </row>
    <row r="218" spans="1:44" ht="30" x14ac:dyDescent="0.25">
      <c r="A218" s="55"/>
      <c r="B218" s="27" t="s">
        <v>125</v>
      </c>
      <c r="C218" s="7"/>
      <c r="D218" s="43" t="s">
        <v>832</v>
      </c>
      <c r="E218" s="8">
        <f>E219</f>
        <v>60</v>
      </c>
      <c r="F218" s="8" t="e">
        <f t="shared" si="109"/>
        <v>#REF!</v>
      </c>
      <c r="G218" s="8" t="e">
        <f t="shared" si="109"/>
        <v>#REF!</v>
      </c>
      <c r="H218" s="8" t="e">
        <f t="shared" si="109"/>
        <v>#REF!</v>
      </c>
      <c r="I218" s="8" t="e">
        <f t="shared" si="109"/>
        <v>#REF!</v>
      </c>
      <c r="J218" s="8" t="e">
        <f t="shared" si="109"/>
        <v>#REF!</v>
      </c>
      <c r="K218" s="8" t="e">
        <f t="shared" si="109"/>
        <v>#REF!</v>
      </c>
      <c r="L218" s="8" t="e">
        <f t="shared" si="109"/>
        <v>#REF!</v>
      </c>
      <c r="M218" s="8" t="e">
        <f t="shared" si="109"/>
        <v>#REF!</v>
      </c>
      <c r="N218" s="8" t="e">
        <f t="shared" si="109"/>
        <v>#REF!</v>
      </c>
      <c r="O218" s="8" t="e">
        <f t="shared" si="109"/>
        <v>#REF!</v>
      </c>
      <c r="P218" s="8" t="e">
        <f t="shared" si="109"/>
        <v>#REF!</v>
      </c>
      <c r="Q218" s="8" t="e">
        <f t="shared" si="109"/>
        <v>#REF!</v>
      </c>
      <c r="R218" s="8" t="e">
        <f t="shared" si="109"/>
        <v>#REF!</v>
      </c>
      <c r="S218" s="8" t="e">
        <f t="shared" si="109"/>
        <v>#REF!</v>
      </c>
      <c r="T218" s="8" t="e">
        <f t="shared" si="109"/>
        <v>#REF!</v>
      </c>
      <c r="U218" s="8" t="e">
        <f t="shared" si="109"/>
        <v>#REF!</v>
      </c>
      <c r="V218" s="8" t="e">
        <f t="shared" si="109"/>
        <v>#REF!</v>
      </c>
      <c r="W218" s="8" t="e">
        <f t="shared" si="109"/>
        <v>#REF!</v>
      </c>
      <c r="X218" s="8" t="e">
        <f t="shared" si="109"/>
        <v>#REF!</v>
      </c>
      <c r="Y218" s="8" t="e">
        <f t="shared" si="109"/>
        <v>#REF!</v>
      </c>
      <c r="Z218" s="8" t="e">
        <f t="shared" si="109"/>
        <v>#REF!</v>
      </c>
      <c r="AA218" s="8" t="e">
        <f t="shared" si="109"/>
        <v>#REF!</v>
      </c>
      <c r="AB218" s="8" t="e">
        <f t="shared" si="109"/>
        <v>#REF!</v>
      </c>
      <c r="AC218" s="8" t="e">
        <f t="shared" si="109"/>
        <v>#REF!</v>
      </c>
      <c r="AD218" s="8" t="e">
        <f t="shared" si="109"/>
        <v>#REF!</v>
      </c>
      <c r="AE218" s="8" t="e">
        <f t="shared" si="109"/>
        <v>#REF!</v>
      </c>
      <c r="AF218" s="8" t="e">
        <f t="shared" si="109"/>
        <v>#REF!</v>
      </c>
      <c r="AG218" s="8" t="e">
        <f t="shared" si="109"/>
        <v>#REF!</v>
      </c>
      <c r="AH218" s="8" t="e">
        <f t="shared" si="109"/>
        <v>#REF!</v>
      </c>
      <c r="AI218" s="8" t="e">
        <f t="shared" si="109"/>
        <v>#REF!</v>
      </c>
      <c r="AJ218" s="8" t="e">
        <f t="shared" si="109"/>
        <v>#REF!</v>
      </c>
      <c r="AK218" s="8" t="e">
        <f t="shared" si="109"/>
        <v>#REF!</v>
      </c>
      <c r="AL218" s="8" t="e">
        <f t="shared" si="109"/>
        <v>#REF!</v>
      </c>
      <c r="AM218" s="8" t="e">
        <f t="shared" si="109"/>
        <v>#REF!</v>
      </c>
      <c r="AN218" s="8" t="e">
        <f t="shared" si="109"/>
        <v>#REF!</v>
      </c>
      <c r="AO218" s="8" t="e">
        <f t="shared" si="109"/>
        <v>#REF!</v>
      </c>
      <c r="AP218" s="8" t="e">
        <f t="shared" si="109"/>
        <v>#REF!</v>
      </c>
      <c r="AQ218" s="8">
        <f t="shared" si="109"/>
        <v>42.2</v>
      </c>
      <c r="AR218" s="128">
        <f t="shared" si="103"/>
        <v>0.70333333333333337</v>
      </c>
    </row>
    <row r="219" spans="1:44" ht="51.75" customHeight="1" x14ac:dyDescent="0.25">
      <c r="A219" s="55"/>
      <c r="B219" s="27" t="s">
        <v>136</v>
      </c>
      <c r="C219" s="55"/>
      <c r="D219" s="28" t="s">
        <v>137</v>
      </c>
      <c r="E219" s="8">
        <f>E220</f>
        <v>60</v>
      </c>
      <c r="F219" s="8" t="e">
        <f t="shared" si="109"/>
        <v>#REF!</v>
      </c>
      <c r="G219" s="8" t="e">
        <f t="shared" si="109"/>
        <v>#REF!</v>
      </c>
      <c r="H219" s="8" t="e">
        <f t="shared" si="109"/>
        <v>#REF!</v>
      </c>
      <c r="I219" s="8" t="e">
        <f t="shared" si="109"/>
        <v>#REF!</v>
      </c>
      <c r="J219" s="8" t="e">
        <f t="shared" si="109"/>
        <v>#REF!</v>
      </c>
      <c r="K219" s="8" t="e">
        <f t="shared" si="109"/>
        <v>#REF!</v>
      </c>
      <c r="L219" s="8" t="e">
        <f t="shared" si="109"/>
        <v>#REF!</v>
      </c>
      <c r="M219" s="8" t="e">
        <f t="shared" si="109"/>
        <v>#REF!</v>
      </c>
      <c r="N219" s="8" t="e">
        <f t="shared" si="109"/>
        <v>#REF!</v>
      </c>
      <c r="O219" s="8" t="e">
        <f t="shared" si="109"/>
        <v>#REF!</v>
      </c>
      <c r="P219" s="8" t="e">
        <f t="shared" si="109"/>
        <v>#REF!</v>
      </c>
      <c r="Q219" s="8" t="e">
        <f t="shared" si="109"/>
        <v>#REF!</v>
      </c>
      <c r="R219" s="8" t="e">
        <f t="shared" si="109"/>
        <v>#REF!</v>
      </c>
      <c r="S219" s="8" t="e">
        <f t="shared" si="109"/>
        <v>#REF!</v>
      </c>
      <c r="T219" s="8" t="e">
        <f t="shared" si="109"/>
        <v>#REF!</v>
      </c>
      <c r="U219" s="8" t="e">
        <f t="shared" si="109"/>
        <v>#REF!</v>
      </c>
      <c r="V219" s="8" t="e">
        <f t="shared" si="109"/>
        <v>#REF!</v>
      </c>
      <c r="W219" s="8" t="e">
        <f t="shared" si="109"/>
        <v>#REF!</v>
      </c>
      <c r="X219" s="8" t="e">
        <f t="shared" si="109"/>
        <v>#REF!</v>
      </c>
      <c r="Y219" s="8" t="e">
        <f t="shared" si="109"/>
        <v>#REF!</v>
      </c>
      <c r="Z219" s="8" t="e">
        <f t="shared" si="109"/>
        <v>#REF!</v>
      </c>
      <c r="AA219" s="8" t="e">
        <f t="shared" si="109"/>
        <v>#REF!</v>
      </c>
      <c r="AB219" s="8" t="e">
        <f t="shared" si="109"/>
        <v>#REF!</v>
      </c>
      <c r="AC219" s="8" t="e">
        <f t="shared" si="109"/>
        <v>#REF!</v>
      </c>
      <c r="AD219" s="8" t="e">
        <f t="shared" si="109"/>
        <v>#REF!</v>
      </c>
      <c r="AE219" s="8" t="e">
        <f t="shared" si="109"/>
        <v>#REF!</v>
      </c>
      <c r="AF219" s="8" t="e">
        <f t="shared" si="109"/>
        <v>#REF!</v>
      </c>
      <c r="AG219" s="8" t="e">
        <f t="shared" si="109"/>
        <v>#REF!</v>
      </c>
      <c r="AH219" s="8" t="e">
        <f t="shared" si="109"/>
        <v>#REF!</v>
      </c>
      <c r="AI219" s="8" t="e">
        <f t="shared" si="109"/>
        <v>#REF!</v>
      </c>
      <c r="AJ219" s="8" t="e">
        <f t="shared" si="109"/>
        <v>#REF!</v>
      </c>
      <c r="AK219" s="8" t="e">
        <f t="shared" si="109"/>
        <v>#REF!</v>
      </c>
      <c r="AL219" s="8" t="e">
        <f t="shared" si="109"/>
        <v>#REF!</v>
      </c>
      <c r="AM219" s="8" t="e">
        <f t="shared" si="109"/>
        <v>#REF!</v>
      </c>
      <c r="AN219" s="8" t="e">
        <f t="shared" si="109"/>
        <v>#REF!</v>
      </c>
      <c r="AO219" s="8" t="e">
        <f t="shared" si="109"/>
        <v>#REF!</v>
      </c>
      <c r="AP219" s="8" t="e">
        <f t="shared" si="109"/>
        <v>#REF!</v>
      </c>
      <c r="AQ219" s="8">
        <f t="shared" si="109"/>
        <v>42.2</v>
      </c>
      <c r="AR219" s="128">
        <f t="shared" si="103"/>
        <v>0.70333333333333337</v>
      </c>
    </row>
    <row r="220" spans="1:44" ht="67.5" customHeight="1" x14ac:dyDescent="0.25">
      <c r="A220" s="55"/>
      <c r="B220" s="27" t="s">
        <v>138</v>
      </c>
      <c r="C220" s="28"/>
      <c r="D220" s="28" t="s">
        <v>139</v>
      </c>
      <c r="E220" s="8">
        <f>E221</f>
        <v>60</v>
      </c>
      <c r="F220" s="8" t="e">
        <f t="shared" si="109"/>
        <v>#REF!</v>
      </c>
      <c r="G220" s="8" t="e">
        <f t="shared" si="109"/>
        <v>#REF!</v>
      </c>
      <c r="H220" s="8" t="e">
        <f t="shared" si="109"/>
        <v>#REF!</v>
      </c>
      <c r="I220" s="8" t="e">
        <f t="shared" si="109"/>
        <v>#REF!</v>
      </c>
      <c r="J220" s="8" t="e">
        <f t="shared" si="109"/>
        <v>#REF!</v>
      </c>
      <c r="K220" s="8" t="e">
        <f t="shared" si="109"/>
        <v>#REF!</v>
      </c>
      <c r="L220" s="8" t="e">
        <f t="shared" si="109"/>
        <v>#REF!</v>
      </c>
      <c r="M220" s="8" t="e">
        <f t="shared" si="109"/>
        <v>#REF!</v>
      </c>
      <c r="N220" s="8" t="e">
        <f t="shared" si="109"/>
        <v>#REF!</v>
      </c>
      <c r="O220" s="8" t="e">
        <f t="shared" si="109"/>
        <v>#REF!</v>
      </c>
      <c r="P220" s="8" t="e">
        <f t="shared" si="109"/>
        <v>#REF!</v>
      </c>
      <c r="Q220" s="8" t="e">
        <f t="shared" si="109"/>
        <v>#REF!</v>
      </c>
      <c r="R220" s="8" t="e">
        <f t="shared" si="109"/>
        <v>#REF!</v>
      </c>
      <c r="S220" s="8" t="e">
        <f t="shared" si="109"/>
        <v>#REF!</v>
      </c>
      <c r="T220" s="8" t="e">
        <f t="shared" si="109"/>
        <v>#REF!</v>
      </c>
      <c r="U220" s="8" t="e">
        <f t="shared" si="109"/>
        <v>#REF!</v>
      </c>
      <c r="V220" s="8" t="e">
        <f t="shared" si="109"/>
        <v>#REF!</v>
      </c>
      <c r="W220" s="8" t="e">
        <f t="shared" si="109"/>
        <v>#REF!</v>
      </c>
      <c r="X220" s="8" t="e">
        <f t="shared" si="109"/>
        <v>#REF!</v>
      </c>
      <c r="Y220" s="8" t="e">
        <f t="shared" si="109"/>
        <v>#REF!</v>
      </c>
      <c r="Z220" s="8" t="e">
        <f t="shared" si="109"/>
        <v>#REF!</v>
      </c>
      <c r="AA220" s="8" t="e">
        <f t="shared" si="109"/>
        <v>#REF!</v>
      </c>
      <c r="AB220" s="8" t="e">
        <f t="shared" si="109"/>
        <v>#REF!</v>
      </c>
      <c r="AC220" s="8" t="e">
        <f t="shared" si="109"/>
        <v>#REF!</v>
      </c>
      <c r="AD220" s="8" t="e">
        <f t="shared" si="109"/>
        <v>#REF!</v>
      </c>
      <c r="AE220" s="8" t="e">
        <f t="shared" si="109"/>
        <v>#REF!</v>
      </c>
      <c r="AF220" s="8" t="e">
        <f t="shared" si="109"/>
        <v>#REF!</v>
      </c>
      <c r="AG220" s="8" t="e">
        <f t="shared" si="109"/>
        <v>#REF!</v>
      </c>
      <c r="AH220" s="8" t="e">
        <f t="shared" si="109"/>
        <v>#REF!</v>
      </c>
      <c r="AI220" s="8" t="e">
        <f t="shared" si="109"/>
        <v>#REF!</v>
      </c>
      <c r="AJ220" s="8" t="e">
        <f t="shared" si="109"/>
        <v>#REF!</v>
      </c>
      <c r="AK220" s="8" t="e">
        <f t="shared" si="109"/>
        <v>#REF!</v>
      </c>
      <c r="AL220" s="8" t="e">
        <f t="shared" si="109"/>
        <v>#REF!</v>
      </c>
      <c r="AM220" s="8" t="e">
        <f t="shared" si="109"/>
        <v>#REF!</v>
      </c>
      <c r="AN220" s="8" t="e">
        <f t="shared" si="109"/>
        <v>#REF!</v>
      </c>
      <c r="AO220" s="8" t="e">
        <f t="shared" si="109"/>
        <v>#REF!</v>
      </c>
      <c r="AP220" s="8" t="e">
        <f t="shared" si="109"/>
        <v>#REF!</v>
      </c>
      <c r="AQ220" s="8">
        <f t="shared" si="109"/>
        <v>42.2</v>
      </c>
      <c r="AR220" s="128">
        <f t="shared" si="103"/>
        <v>0.70333333333333337</v>
      </c>
    </row>
    <row r="221" spans="1:44" ht="52.5" customHeight="1" x14ac:dyDescent="0.25">
      <c r="A221" s="55"/>
      <c r="B221" s="27" t="s">
        <v>809</v>
      </c>
      <c r="C221" s="28"/>
      <c r="D221" s="28" t="s">
        <v>141</v>
      </c>
      <c r="E221" s="8">
        <f>E222</f>
        <v>60</v>
      </c>
      <c r="F221" s="8" t="e">
        <f t="shared" si="109"/>
        <v>#REF!</v>
      </c>
      <c r="G221" s="8" t="e">
        <f t="shared" si="109"/>
        <v>#REF!</v>
      </c>
      <c r="H221" s="8" t="e">
        <f t="shared" si="109"/>
        <v>#REF!</v>
      </c>
      <c r="I221" s="8" t="e">
        <f t="shared" si="109"/>
        <v>#REF!</v>
      </c>
      <c r="J221" s="8" t="e">
        <f t="shared" si="109"/>
        <v>#REF!</v>
      </c>
      <c r="K221" s="8" t="e">
        <f t="shared" si="109"/>
        <v>#REF!</v>
      </c>
      <c r="L221" s="8" t="e">
        <f t="shared" si="109"/>
        <v>#REF!</v>
      </c>
      <c r="M221" s="8" t="e">
        <f t="shared" si="109"/>
        <v>#REF!</v>
      </c>
      <c r="N221" s="8" t="e">
        <f t="shared" si="109"/>
        <v>#REF!</v>
      </c>
      <c r="O221" s="8" t="e">
        <f t="shared" si="109"/>
        <v>#REF!</v>
      </c>
      <c r="P221" s="8" t="e">
        <f t="shared" si="109"/>
        <v>#REF!</v>
      </c>
      <c r="Q221" s="8" t="e">
        <f t="shared" si="109"/>
        <v>#REF!</v>
      </c>
      <c r="R221" s="8" t="e">
        <f t="shared" si="109"/>
        <v>#REF!</v>
      </c>
      <c r="S221" s="8" t="e">
        <f t="shared" si="109"/>
        <v>#REF!</v>
      </c>
      <c r="T221" s="8" t="e">
        <f t="shared" si="109"/>
        <v>#REF!</v>
      </c>
      <c r="U221" s="8" t="e">
        <f t="shared" si="109"/>
        <v>#REF!</v>
      </c>
      <c r="V221" s="8" t="e">
        <f t="shared" si="109"/>
        <v>#REF!</v>
      </c>
      <c r="W221" s="8" t="e">
        <f t="shared" si="109"/>
        <v>#REF!</v>
      </c>
      <c r="X221" s="8" t="e">
        <f t="shared" si="109"/>
        <v>#REF!</v>
      </c>
      <c r="Y221" s="8" t="e">
        <f t="shared" si="109"/>
        <v>#REF!</v>
      </c>
      <c r="Z221" s="8" t="e">
        <f t="shared" si="109"/>
        <v>#REF!</v>
      </c>
      <c r="AA221" s="8" t="e">
        <f t="shared" si="109"/>
        <v>#REF!</v>
      </c>
      <c r="AB221" s="8" t="e">
        <f t="shared" si="109"/>
        <v>#REF!</v>
      </c>
      <c r="AC221" s="8" t="e">
        <f t="shared" si="109"/>
        <v>#REF!</v>
      </c>
      <c r="AD221" s="8" t="e">
        <f t="shared" si="109"/>
        <v>#REF!</v>
      </c>
      <c r="AE221" s="8" t="e">
        <f t="shared" si="109"/>
        <v>#REF!</v>
      </c>
      <c r="AF221" s="8" t="e">
        <f t="shared" si="109"/>
        <v>#REF!</v>
      </c>
      <c r="AG221" s="8" t="e">
        <f t="shared" si="109"/>
        <v>#REF!</v>
      </c>
      <c r="AH221" s="8" t="e">
        <f t="shared" si="109"/>
        <v>#REF!</v>
      </c>
      <c r="AI221" s="8" t="e">
        <f t="shared" si="109"/>
        <v>#REF!</v>
      </c>
      <c r="AJ221" s="8" t="e">
        <f t="shared" si="109"/>
        <v>#REF!</v>
      </c>
      <c r="AK221" s="8" t="e">
        <f t="shared" si="109"/>
        <v>#REF!</v>
      </c>
      <c r="AL221" s="8" t="e">
        <f t="shared" si="109"/>
        <v>#REF!</v>
      </c>
      <c r="AM221" s="8" t="e">
        <f t="shared" si="109"/>
        <v>#REF!</v>
      </c>
      <c r="AN221" s="8" t="e">
        <f t="shared" si="109"/>
        <v>#REF!</v>
      </c>
      <c r="AO221" s="8" t="e">
        <f t="shared" si="109"/>
        <v>#REF!</v>
      </c>
      <c r="AP221" s="8" t="e">
        <f t="shared" si="109"/>
        <v>#REF!</v>
      </c>
      <c r="AQ221" s="8">
        <f t="shared" si="109"/>
        <v>42.2</v>
      </c>
      <c r="AR221" s="128">
        <f t="shared" si="103"/>
        <v>0.70333333333333337</v>
      </c>
    </row>
    <row r="222" spans="1:44" ht="45" x14ac:dyDescent="0.25">
      <c r="A222" s="55"/>
      <c r="B222" s="27"/>
      <c r="C222" s="44" t="s">
        <v>13</v>
      </c>
      <c r="D222" s="48" t="s">
        <v>14</v>
      </c>
      <c r="E222" s="8">
        <v>60</v>
      </c>
      <c r="F222" s="8" t="e">
        <f>#REF!</f>
        <v>#REF!</v>
      </c>
      <c r="G222" s="8" t="e">
        <f>#REF!</f>
        <v>#REF!</v>
      </c>
      <c r="H222" s="8" t="e">
        <f>#REF!</f>
        <v>#REF!</v>
      </c>
      <c r="I222" s="8" t="e">
        <f>#REF!</f>
        <v>#REF!</v>
      </c>
      <c r="J222" s="8" t="e">
        <f>#REF!</f>
        <v>#REF!</v>
      </c>
      <c r="K222" s="8" t="e">
        <f>#REF!</f>
        <v>#REF!</v>
      </c>
      <c r="L222" s="8" t="e">
        <f>#REF!</f>
        <v>#REF!</v>
      </c>
      <c r="M222" s="8" t="e">
        <f>#REF!</f>
        <v>#REF!</v>
      </c>
      <c r="N222" s="8" t="e">
        <f>#REF!</f>
        <v>#REF!</v>
      </c>
      <c r="O222" s="8" t="e">
        <f>#REF!</f>
        <v>#REF!</v>
      </c>
      <c r="P222" s="8" t="e">
        <f>#REF!</f>
        <v>#REF!</v>
      </c>
      <c r="Q222" s="8" t="e">
        <f>#REF!</f>
        <v>#REF!</v>
      </c>
      <c r="R222" s="8" t="e">
        <f>#REF!</f>
        <v>#REF!</v>
      </c>
      <c r="S222" s="8" t="e">
        <f>#REF!</f>
        <v>#REF!</v>
      </c>
      <c r="T222" s="8" t="e">
        <f>#REF!</f>
        <v>#REF!</v>
      </c>
      <c r="U222" s="8" t="e">
        <f>#REF!</f>
        <v>#REF!</v>
      </c>
      <c r="V222" s="8" t="e">
        <f>#REF!</f>
        <v>#REF!</v>
      </c>
      <c r="W222" s="8" t="e">
        <f>#REF!</f>
        <v>#REF!</v>
      </c>
      <c r="X222" s="8" t="e">
        <f>#REF!</f>
        <v>#REF!</v>
      </c>
      <c r="Y222" s="8" t="e">
        <f>#REF!</f>
        <v>#REF!</v>
      </c>
      <c r="Z222" s="8" t="e">
        <f>#REF!</f>
        <v>#REF!</v>
      </c>
      <c r="AA222" s="8" t="e">
        <f>#REF!</f>
        <v>#REF!</v>
      </c>
      <c r="AB222" s="8" t="e">
        <f>#REF!</f>
        <v>#REF!</v>
      </c>
      <c r="AC222" s="8" t="e">
        <f>#REF!</f>
        <v>#REF!</v>
      </c>
      <c r="AD222" s="8" t="e">
        <f>#REF!</f>
        <v>#REF!</v>
      </c>
      <c r="AE222" s="8" t="e">
        <f>#REF!</f>
        <v>#REF!</v>
      </c>
      <c r="AF222" s="8" t="e">
        <f>#REF!</f>
        <v>#REF!</v>
      </c>
      <c r="AG222" s="8" t="e">
        <f>#REF!</f>
        <v>#REF!</v>
      </c>
      <c r="AH222" s="8" t="e">
        <f>#REF!</f>
        <v>#REF!</v>
      </c>
      <c r="AI222" s="8" t="e">
        <f>#REF!</f>
        <v>#REF!</v>
      </c>
      <c r="AJ222" s="8" t="e">
        <f>#REF!</f>
        <v>#REF!</v>
      </c>
      <c r="AK222" s="8" t="e">
        <f>#REF!</f>
        <v>#REF!</v>
      </c>
      <c r="AL222" s="8" t="e">
        <f>#REF!</f>
        <v>#REF!</v>
      </c>
      <c r="AM222" s="8" t="e">
        <f>#REF!</f>
        <v>#REF!</v>
      </c>
      <c r="AN222" s="8" t="e">
        <f>#REF!</f>
        <v>#REF!</v>
      </c>
      <c r="AO222" s="8" t="e">
        <f>#REF!</f>
        <v>#REF!</v>
      </c>
      <c r="AP222" s="8" t="e">
        <f>#REF!</f>
        <v>#REF!</v>
      </c>
      <c r="AQ222" s="8">
        <v>42.2</v>
      </c>
      <c r="AR222" s="128">
        <f t="shared" si="103"/>
        <v>0.70333333333333337</v>
      </c>
    </row>
    <row r="223" spans="1:44" ht="21" customHeight="1" x14ac:dyDescent="0.2">
      <c r="A223" s="72" t="s">
        <v>478</v>
      </c>
      <c r="B223" s="72"/>
      <c r="C223" s="67"/>
      <c r="D223" s="306" t="s">
        <v>479</v>
      </c>
      <c r="E223" s="111">
        <f t="shared" ref="E223:AQ223" si="110">E224+E229+E244</f>
        <v>12034.692000000001</v>
      </c>
      <c r="F223" s="111">
        <f t="shared" si="110"/>
        <v>0</v>
      </c>
      <c r="G223" s="111">
        <f t="shared" si="110"/>
        <v>0</v>
      </c>
      <c r="H223" s="111">
        <f t="shared" si="110"/>
        <v>0</v>
      </c>
      <c r="I223" s="111">
        <f t="shared" si="110"/>
        <v>0</v>
      </c>
      <c r="J223" s="111">
        <f t="shared" si="110"/>
        <v>0</v>
      </c>
      <c r="K223" s="111">
        <f t="shared" si="110"/>
        <v>0</v>
      </c>
      <c r="L223" s="111">
        <f t="shared" si="110"/>
        <v>0</v>
      </c>
      <c r="M223" s="111">
        <f t="shared" si="110"/>
        <v>0</v>
      </c>
      <c r="N223" s="111">
        <f t="shared" si="110"/>
        <v>0</v>
      </c>
      <c r="O223" s="111">
        <f t="shared" si="110"/>
        <v>0</v>
      </c>
      <c r="P223" s="111">
        <f t="shared" si="110"/>
        <v>0</v>
      </c>
      <c r="Q223" s="111">
        <f t="shared" si="110"/>
        <v>0</v>
      </c>
      <c r="R223" s="111">
        <f t="shared" si="110"/>
        <v>0</v>
      </c>
      <c r="S223" s="111">
        <f t="shared" si="110"/>
        <v>0</v>
      </c>
      <c r="T223" s="111">
        <f t="shared" si="110"/>
        <v>0</v>
      </c>
      <c r="U223" s="111">
        <f t="shared" si="110"/>
        <v>0</v>
      </c>
      <c r="V223" s="111">
        <f t="shared" si="110"/>
        <v>0</v>
      </c>
      <c r="W223" s="111">
        <f t="shared" si="110"/>
        <v>0</v>
      </c>
      <c r="X223" s="111">
        <f t="shared" si="110"/>
        <v>0</v>
      </c>
      <c r="Y223" s="111">
        <f t="shared" si="110"/>
        <v>0</v>
      </c>
      <c r="Z223" s="111">
        <f t="shared" si="110"/>
        <v>0</v>
      </c>
      <c r="AA223" s="111">
        <f t="shared" si="110"/>
        <v>0</v>
      </c>
      <c r="AB223" s="111">
        <f t="shared" si="110"/>
        <v>0</v>
      </c>
      <c r="AC223" s="111">
        <f t="shared" si="110"/>
        <v>0</v>
      </c>
      <c r="AD223" s="111">
        <f t="shared" si="110"/>
        <v>0</v>
      </c>
      <c r="AE223" s="111">
        <f t="shared" si="110"/>
        <v>0</v>
      </c>
      <c r="AF223" s="111">
        <f t="shared" si="110"/>
        <v>0</v>
      </c>
      <c r="AG223" s="111">
        <f t="shared" si="110"/>
        <v>0</v>
      </c>
      <c r="AH223" s="111">
        <f t="shared" si="110"/>
        <v>0</v>
      </c>
      <c r="AI223" s="111">
        <f t="shared" si="110"/>
        <v>0</v>
      </c>
      <c r="AJ223" s="111">
        <f t="shared" si="110"/>
        <v>0</v>
      </c>
      <c r="AK223" s="111">
        <f t="shared" si="110"/>
        <v>0</v>
      </c>
      <c r="AL223" s="111">
        <f t="shared" si="110"/>
        <v>0</v>
      </c>
      <c r="AM223" s="111">
        <f t="shared" si="110"/>
        <v>0</v>
      </c>
      <c r="AN223" s="111">
        <f t="shared" si="110"/>
        <v>0</v>
      </c>
      <c r="AO223" s="111">
        <f t="shared" si="110"/>
        <v>0</v>
      </c>
      <c r="AP223" s="111">
        <f t="shared" si="110"/>
        <v>0</v>
      </c>
      <c r="AQ223" s="111">
        <f t="shared" si="110"/>
        <v>11191.641000000001</v>
      </c>
      <c r="AR223" s="129">
        <f t="shared" si="103"/>
        <v>0.92994826955272314</v>
      </c>
    </row>
    <row r="224" spans="1:44" ht="15" x14ac:dyDescent="0.25">
      <c r="A224" s="55" t="s">
        <v>480</v>
      </c>
      <c r="B224" s="72"/>
      <c r="C224" s="67"/>
      <c r="D224" s="63" t="s">
        <v>810</v>
      </c>
      <c r="E224" s="32">
        <f>E225</f>
        <v>63.668999999999997</v>
      </c>
      <c r="F224" s="32">
        <f t="shared" ref="F224:AQ224" si="111">F225</f>
        <v>0</v>
      </c>
      <c r="G224" s="32">
        <f t="shared" si="111"/>
        <v>0</v>
      </c>
      <c r="H224" s="32">
        <f t="shared" si="111"/>
        <v>0</v>
      </c>
      <c r="I224" s="32">
        <f t="shared" si="111"/>
        <v>0</v>
      </c>
      <c r="J224" s="32">
        <f t="shared" si="111"/>
        <v>0</v>
      </c>
      <c r="K224" s="32">
        <f t="shared" si="111"/>
        <v>0</v>
      </c>
      <c r="L224" s="32">
        <f t="shared" si="111"/>
        <v>0</v>
      </c>
      <c r="M224" s="32">
        <f t="shared" si="111"/>
        <v>0</v>
      </c>
      <c r="N224" s="32">
        <f t="shared" si="111"/>
        <v>0</v>
      </c>
      <c r="O224" s="32">
        <f t="shared" si="111"/>
        <v>0</v>
      </c>
      <c r="P224" s="32">
        <f t="shared" si="111"/>
        <v>0</v>
      </c>
      <c r="Q224" s="32">
        <f t="shared" si="111"/>
        <v>0</v>
      </c>
      <c r="R224" s="32">
        <f t="shared" si="111"/>
        <v>0</v>
      </c>
      <c r="S224" s="32">
        <f t="shared" si="111"/>
        <v>0</v>
      </c>
      <c r="T224" s="32">
        <f t="shared" si="111"/>
        <v>0</v>
      </c>
      <c r="U224" s="32">
        <f t="shared" si="111"/>
        <v>0</v>
      </c>
      <c r="V224" s="32">
        <f t="shared" si="111"/>
        <v>0</v>
      </c>
      <c r="W224" s="32">
        <f t="shared" si="111"/>
        <v>0</v>
      </c>
      <c r="X224" s="32">
        <f t="shared" si="111"/>
        <v>0</v>
      </c>
      <c r="Y224" s="32">
        <f t="shared" si="111"/>
        <v>0</v>
      </c>
      <c r="Z224" s="32">
        <f t="shared" si="111"/>
        <v>0</v>
      </c>
      <c r="AA224" s="32">
        <f t="shared" si="111"/>
        <v>0</v>
      </c>
      <c r="AB224" s="32">
        <f t="shared" si="111"/>
        <v>0</v>
      </c>
      <c r="AC224" s="32">
        <f t="shared" si="111"/>
        <v>0</v>
      </c>
      <c r="AD224" s="32">
        <f t="shared" si="111"/>
        <v>0</v>
      </c>
      <c r="AE224" s="32">
        <f t="shared" si="111"/>
        <v>0</v>
      </c>
      <c r="AF224" s="32">
        <f t="shared" si="111"/>
        <v>0</v>
      </c>
      <c r="AG224" s="32">
        <f t="shared" si="111"/>
        <v>0</v>
      </c>
      <c r="AH224" s="32">
        <f t="shared" si="111"/>
        <v>0</v>
      </c>
      <c r="AI224" s="32">
        <f t="shared" si="111"/>
        <v>0</v>
      </c>
      <c r="AJ224" s="32">
        <f t="shared" si="111"/>
        <v>0</v>
      </c>
      <c r="AK224" s="32">
        <f t="shared" si="111"/>
        <v>0</v>
      </c>
      <c r="AL224" s="32">
        <f t="shared" si="111"/>
        <v>0</v>
      </c>
      <c r="AM224" s="32">
        <f t="shared" si="111"/>
        <v>0</v>
      </c>
      <c r="AN224" s="32">
        <f t="shared" si="111"/>
        <v>0</v>
      </c>
      <c r="AO224" s="32">
        <f t="shared" si="111"/>
        <v>0</v>
      </c>
      <c r="AP224" s="32">
        <f t="shared" si="111"/>
        <v>0</v>
      </c>
      <c r="AQ224" s="32">
        <f t="shared" si="111"/>
        <v>0</v>
      </c>
      <c r="AR224" s="128">
        <f t="shared" si="103"/>
        <v>0</v>
      </c>
    </row>
    <row r="225" spans="1:44" ht="15" x14ac:dyDescent="0.25">
      <c r="A225" s="72"/>
      <c r="B225" s="44" t="s">
        <v>360</v>
      </c>
      <c r="C225" s="7"/>
      <c r="D225" s="43" t="s">
        <v>361</v>
      </c>
      <c r="E225" s="32">
        <f>E226</f>
        <v>63.668999999999997</v>
      </c>
      <c r="F225" s="32">
        <f t="shared" ref="F225:AQ227" si="112">F226</f>
        <v>0</v>
      </c>
      <c r="G225" s="32">
        <f t="shared" si="112"/>
        <v>0</v>
      </c>
      <c r="H225" s="32">
        <f t="shared" si="112"/>
        <v>0</v>
      </c>
      <c r="I225" s="32">
        <f t="shared" si="112"/>
        <v>0</v>
      </c>
      <c r="J225" s="32">
        <f t="shared" si="112"/>
        <v>0</v>
      </c>
      <c r="K225" s="32">
        <f t="shared" si="112"/>
        <v>0</v>
      </c>
      <c r="L225" s="32">
        <f t="shared" si="112"/>
        <v>0</v>
      </c>
      <c r="M225" s="32">
        <f t="shared" si="112"/>
        <v>0</v>
      </c>
      <c r="N225" s="32">
        <f t="shared" si="112"/>
        <v>0</v>
      </c>
      <c r="O225" s="32">
        <f t="shared" si="112"/>
        <v>0</v>
      </c>
      <c r="P225" s="32">
        <f t="shared" si="112"/>
        <v>0</v>
      </c>
      <c r="Q225" s="32">
        <f t="shared" si="112"/>
        <v>0</v>
      </c>
      <c r="R225" s="32">
        <f t="shared" si="112"/>
        <v>0</v>
      </c>
      <c r="S225" s="32">
        <f t="shared" si="112"/>
        <v>0</v>
      </c>
      <c r="T225" s="32">
        <f t="shared" si="112"/>
        <v>0</v>
      </c>
      <c r="U225" s="32">
        <f t="shared" si="112"/>
        <v>0</v>
      </c>
      <c r="V225" s="32">
        <f t="shared" si="112"/>
        <v>0</v>
      </c>
      <c r="W225" s="32">
        <f t="shared" si="112"/>
        <v>0</v>
      </c>
      <c r="X225" s="32">
        <f t="shared" si="112"/>
        <v>0</v>
      </c>
      <c r="Y225" s="32">
        <f t="shared" si="112"/>
        <v>0</v>
      </c>
      <c r="Z225" s="32">
        <f t="shared" si="112"/>
        <v>0</v>
      </c>
      <c r="AA225" s="32">
        <f t="shared" si="112"/>
        <v>0</v>
      </c>
      <c r="AB225" s="32">
        <f t="shared" si="112"/>
        <v>0</v>
      </c>
      <c r="AC225" s="32">
        <f t="shared" si="112"/>
        <v>0</v>
      </c>
      <c r="AD225" s="32">
        <f t="shared" si="112"/>
        <v>0</v>
      </c>
      <c r="AE225" s="32">
        <f t="shared" si="112"/>
        <v>0</v>
      </c>
      <c r="AF225" s="32">
        <f t="shared" si="112"/>
        <v>0</v>
      </c>
      <c r="AG225" s="32">
        <f t="shared" si="112"/>
        <v>0</v>
      </c>
      <c r="AH225" s="32">
        <f t="shared" si="112"/>
        <v>0</v>
      </c>
      <c r="AI225" s="32">
        <f t="shared" si="112"/>
        <v>0</v>
      </c>
      <c r="AJ225" s="32">
        <f t="shared" si="112"/>
        <v>0</v>
      </c>
      <c r="AK225" s="32">
        <f t="shared" si="112"/>
        <v>0</v>
      </c>
      <c r="AL225" s="32">
        <f t="shared" si="112"/>
        <v>0</v>
      </c>
      <c r="AM225" s="32">
        <f t="shared" si="112"/>
        <v>0</v>
      </c>
      <c r="AN225" s="32">
        <f t="shared" si="112"/>
        <v>0</v>
      </c>
      <c r="AO225" s="32">
        <f t="shared" si="112"/>
        <v>0</v>
      </c>
      <c r="AP225" s="32">
        <f t="shared" si="112"/>
        <v>0</v>
      </c>
      <c r="AQ225" s="32">
        <f t="shared" si="112"/>
        <v>0</v>
      </c>
      <c r="AR225" s="128">
        <f t="shared" si="103"/>
        <v>0</v>
      </c>
    </row>
    <row r="226" spans="1:44" ht="30" x14ac:dyDescent="0.25">
      <c r="A226" s="72"/>
      <c r="B226" s="27" t="s">
        <v>395</v>
      </c>
      <c r="C226" s="51"/>
      <c r="D226" s="28" t="s">
        <v>396</v>
      </c>
      <c r="E226" s="32">
        <f>E227</f>
        <v>63.668999999999997</v>
      </c>
      <c r="F226" s="32">
        <f t="shared" si="112"/>
        <v>0</v>
      </c>
      <c r="G226" s="32">
        <f t="shared" si="112"/>
        <v>0</v>
      </c>
      <c r="H226" s="32">
        <f t="shared" si="112"/>
        <v>0</v>
      </c>
      <c r="I226" s="32">
        <f t="shared" si="112"/>
        <v>0</v>
      </c>
      <c r="J226" s="32">
        <f t="shared" si="112"/>
        <v>0</v>
      </c>
      <c r="K226" s="32">
        <f t="shared" si="112"/>
        <v>0</v>
      </c>
      <c r="L226" s="32">
        <f t="shared" si="112"/>
        <v>0</v>
      </c>
      <c r="M226" s="32">
        <f t="shared" si="112"/>
        <v>0</v>
      </c>
      <c r="N226" s="32">
        <f t="shared" si="112"/>
        <v>0</v>
      </c>
      <c r="O226" s="32">
        <f t="shared" si="112"/>
        <v>0</v>
      </c>
      <c r="P226" s="32">
        <f t="shared" si="112"/>
        <v>0</v>
      </c>
      <c r="Q226" s="32">
        <f t="shared" si="112"/>
        <v>0</v>
      </c>
      <c r="R226" s="32">
        <f t="shared" si="112"/>
        <v>0</v>
      </c>
      <c r="S226" s="32">
        <f t="shared" si="112"/>
        <v>0</v>
      </c>
      <c r="T226" s="32">
        <f t="shared" si="112"/>
        <v>0</v>
      </c>
      <c r="U226" s="32">
        <f t="shared" si="112"/>
        <v>0</v>
      </c>
      <c r="V226" s="32">
        <f t="shared" si="112"/>
        <v>0</v>
      </c>
      <c r="W226" s="32">
        <f t="shared" si="112"/>
        <v>0</v>
      </c>
      <c r="X226" s="32">
        <f t="shared" si="112"/>
        <v>0</v>
      </c>
      <c r="Y226" s="32">
        <f t="shared" si="112"/>
        <v>0</v>
      </c>
      <c r="Z226" s="32">
        <f t="shared" si="112"/>
        <v>0</v>
      </c>
      <c r="AA226" s="32">
        <f t="shared" si="112"/>
        <v>0</v>
      </c>
      <c r="AB226" s="32">
        <f t="shared" si="112"/>
        <v>0</v>
      </c>
      <c r="AC226" s="32">
        <f t="shared" si="112"/>
        <v>0</v>
      </c>
      <c r="AD226" s="32">
        <f t="shared" si="112"/>
        <v>0</v>
      </c>
      <c r="AE226" s="32">
        <f t="shared" si="112"/>
        <v>0</v>
      </c>
      <c r="AF226" s="32">
        <f t="shared" si="112"/>
        <v>0</v>
      </c>
      <c r="AG226" s="32">
        <f t="shared" si="112"/>
        <v>0</v>
      </c>
      <c r="AH226" s="32">
        <f t="shared" si="112"/>
        <v>0</v>
      </c>
      <c r="AI226" s="32">
        <f t="shared" si="112"/>
        <v>0</v>
      </c>
      <c r="AJ226" s="32">
        <f t="shared" si="112"/>
        <v>0</v>
      </c>
      <c r="AK226" s="32">
        <f t="shared" si="112"/>
        <v>0</v>
      </c>
      <c r="AL226" s="32">
        <f t="shared" si="112"/>
        <v>0</v>
      </c>
      <c r="AM226" s="32">
        <f t="shared" si="112"/>
        <v>0</v>
      </c>
      <c r="AN226" s="32">
        <f t="shared" si="112"/>
        <v>0</v>
      </c>
      <c r="AO226" s="32">
        <f t="shared" si="112"/>
        <v>0</v>
      </c>
      <c r="AP226" s="32">
        <f t="shared" si="112"/>
        <v>0</v>
      </c>
      <c r="AQ226" s="32">
        <f t="shared" si="112"/>
        <v>0</v>
      </c>
      <c r="AR226" s="128">
        <f t="shared" si="103"/>
        <v>0</v>
      </c>
    </row>
    <row r="227" spans="1:44" ht="60" x14ac:dyDescent="0.25">
      <c r="A227" s="72"/>
      <c r="B227" s="27" t="s">
        <v>397</v>
      </c>
      <c r="C227" s="37"/>
      <c r="D227" s="48" t="s">
        <v>398</v>
      </c>
      <c r="E227" s="32">
        <f>E228</f>
        <v>63.668999999999997</v>
      </c>
      <c r="F227" s="32">
        <f t="shared" si="112"/>
        <v>0</v>
      </c>
      <c r="G227" s="32">
        <f t="shared" si="112"/>
        <v>0</v>
      </c>
      <c r="H227" s="32">
        <f t="shared" si="112"/>
        <v>0</v>
      </c>
      <c r="I227" s="32">
        <f t="shared" si="112"/>
        <v>0</v>
      </c>
      <c r="J227" s="32">
        <f t="shared" si="112"/>
        <v>0</v>
      </c>
      <c r="K227" s="32">
        <f t="shared" si="112"/>
        <v>0</v>
      </c>
      <c r="L227" s="32">
        <f t="shared" si="112"/>
        <v>0</v>
      </c>
      <c r="M227" s="32">
        <f t="shared" si="112"/>
        <v>0</v>
      </c>
      <c r="N227" s="32">
        <f t="shared" si="112"/>
        <v>0</v>
      </c>
      <c r="O227" s="32">
        <f t="shared" si="112"/>
        <v>0</v>
      </c>
      <c r="P227" s="32">
        <f t="shared" si="112"/>
        <v>0</v>
      </c>
      <c r="Q227" s="32">
        <f t="shared" si="112"/>
        <v>0</v>
      </c>
      <c r="R227" s="32">
        <f t="shared" si="112"/>
        <v>0</v>
      </c>
      <c r="S227" s="32">
        <f t="shared" si="112"/>
        <v>0</v>
      </c>
      <c r="T227" s="32">
        <f t="shared" si="112"/>
        <v>0</v>
      </c>
      <c r="U227" s="32">
        <f t="shared" si="112"/>
        <v>0</v>
      </c>
      <c r="V227" s="32">
        <f t="shared" si="112"/>
        <v>0</v>
      </c>
      <c r="W227" s="32">
        <f t="shared" si="112"/>
        <v>0</v>
      </c>
      <c r="X227" s="32">
        <f t="shared" si="112"/>
        <v>0</v>
      </c>
      <c r="Y227" s="32">
        <f t="shared" si="112"/>
        <v>0</v>
      </c>
      <c r="Z227" s="32">
        <f t="shared" si="112"/>
        <v>0</v>
      </c>
      <c r="AA227" s="32">
        <f t="shared" si="112"/>
        <v>0</v>
      </c>
      <c r="AB227" s="32">
        <f t="shared" si="112"/>
        <v>0</v>
      </c>
      <c r="AC227" s="32">
        <f t="shared" si="112"/>
        <v>0</v>
      </c>
      <c r="AD227" s="32">
        <f t="shared" si="112"/>
        <v>0</v>
      </c>
      <c r="AE227" s="32">
        <f t="shared" si="112"/>
        <v>0</v>
      </c>
      <c r="AF227" s="32">
        <f t="shared" si="112"/>
        <v>0</v>
      </c>
      <c r="AG227" s="32">
        <f t="shared" si="112"/>
        <v>0</v>
      </c>
      <c r="AH227" s="32">
        <f t="shared" si="112"/>
        <v>0</v>
      </c>
      <c r="AI227" s="32">
        <f t="shared" si="112"/>
        <v>0</v>
      </c>
      <c r="AJ227" s="32">
        <f t="shared" si="112"/>
        <v>0</v>
      </c>
      <c r="AK227" s="32">
        <f t="shared" si="112"/>
        <v>0</v>
      </c>
      <c r="AL227" s="32">
        <f t="shared" si="112"/>
        <v>0</v>
      </c>
      <c r="AM227" s="32">
        <f t="shared" si="112"/>
        <v>0</v>
      </c>
      <c r="AN227" s="32">
        <f t="shared" si="112"/>
        <v>0</v>
      </c>
      <c r="AO227" s="32">
        <f t="shared" si="112"/>
        <v>0</v>
      </c>
      <c r="AP227" s="32">
        <f t="shared" si="112"/>
        <v>0</v>
      </c>
      <c r="AQ227" s="32">
        <f t="shared" si="112"/>
        <v>0</v>
      </c>
      <c r="AR227" s="128">
        <f t="shared" si="103"/>
        <v>0</v>
      </c>
    </row>
    <row r="228" spans="1:44" ht="33.75" customHeight="1" x14ac:dyDescent="0.25">
      <c r="A228" s="72"/>
      <c r="B228" s="7"/>
      <c r="C228" s="44" t="s">
        <v>70</v>
      </c>
      <c r="D228" s="42" t="s">
        <v>71</v>
      </c>
      <c r="E228" s="32">
        <v>63.668999999999997</v>
      </c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>
        <v>0</v>
      </c>
      <c r="AR228" s="128">
        <f t="shared" si="103"/>
        <v>0</v>
      </c>
    </row>
    <row r="229" spans="1:44" ht="15" x14ac:dyDescent="0.25">
      <c r="A229" s="55" t="s">
        <v>482</v>
      </c>
      <c r="B229" s="72"/>
      <c r="C229" s="67"/>
      <c r="D229" s="63" t="s">
        <v>483</v>
      </c>
      <c r="E229" s="32">
        <f>E230+E240</f>
        <v>11517.7</v>
      </c>
      <c r="F229" s="32">
        <f t="shared" ref="F229:AQ229" si="113">F230+F240</f>
        <v>0</v>
      </c>
      <c r="G229" s="32">
        <f t="shared" si="113"/>
        <v>0</v>
      </c>
      <c r="H229" s="32">
        <f t="shared" si="113"/>
        <v>0</v>
      </c>
      <c r="I229" s="32">
        <f t="shared" si="113"/>
        <v>0</v>
      </c>
      <c r="J229" s="32">
        <f t="shared" si="113"/>
        <v>0</v>
      </c>
      <c r="K229" s="32">
        <f t="shared" si="113"/>
        <v>0</v>
      </c>
      <c r="L229" s="32">
        <f t="shared" si="113"/>
        <v>0</v>
      </c>
      <c r="M229" s="32">
        <f t="shared" si="113"/>
        <v>0</v>
      </c>
      <c r="N229" s="32">
        <f t="shared" si="113"/>
        <v>0</v>
      </c>
      <c r="O229" s="32">
        <f t="shared" si="113"/>
        <v>0</v>
      </c>
      <c r="P229" s="32">
        <f t="shared" si="113"/>
        <v>0</v>
      </c>
      <c r="Q229" s="32">
        <f t="shared" si="113"/>
        <v>0</v>
      </c>
      <c r="R229" s="32">
        <f t="shared" si="113"/>
        <v>0</v>
      </c>
      <c r="S229" s="32">
        <f t="shared" si="113"/>
        <v>0</v>
      </c>
      <c r="T229" s="32">
        <f t="shared" si="113"/>
        <v>0</v>
      </c>
      <c r="U229" s="32">
        <f t="shared" si="113"/>
        <v>0</v>
      </c>
      <c r="V229" s="32">
        <f t="shared" si="113"/>
        <v>0</v>
      </c>
      <c r="W229" s="32">
        <f t="shared" si="113"/>
        <v>0</v>
      </c>
      <c r="X229" s="32">
        <f t="shared" si="113"/>
        <v>0</v>
      </c>
      <c r="Y229" s="32">
        <f t="shared" si="113"/>
        <v>0</v>
      </c>
      <c r="Z229" s="32">
        <f t="shared" si="113"/>
        <v>0</v>
      </c>
      <c r="AA229" s="32">
        <f t="shared" si="113"/>
        <v>0</v>
      </c>
      <c r="AB229" s="32">
        <f t="shared" si="113"/>
        <v>0</v>
      </c>
      <c r="AC229" s="32">
        <f t="shared" si="113"/>
        <v>0</v>
      </c>
      <c r="AD229" s="32">
        <f t="shared" si="113"/>
        <v>0</v>
      </c>
      <c r="AE229" s="32">
        <f t="shared" si="113"/>
        <v>0</v>
      </c>
      <c r="AF229" s="32">
        <f t="shared" si="113"/>
        <v>0</v>
      </c>
      <c r="AG229" s="32">
        <f t="shared" si="113"/>
        <v>0</v>
      </c>
      <c r="AH229" s="32">
        <f t="shared" si="113"/>
        <v>0</v>
      </c>
      <c r="AI229" s="32">
        <f t="shared" si="113"/>
        <v>0</v>
      </c>
      <c r="AJ229" s="32">
        <f t="shared" si="113"/>
        <v>0</v>
      </c>
      <c r="AK229" s="32">
        <f t="shared" si="113"/>
        <v>0</v>
      </c>
      <c r="AL229" s="32">
        <f t="shared" si="113"/>
        <v>0</v>
      </c>
      <c r="AM229" s="32">
        <f t="shared" si="113"/>
        <v>0</v>
      </c>
      <c r="AN229" s="32">
        <f t="shared" si="113"/>
        <v>0</v>
      </c>
      <c r="AO229" s="32">
        <f t="shared" si="113"/>
        <v>0</v>
      </c>
      <c r="AP229" s="32">
        <f t="shared" si="113"/>
        <v>0</v>
      </c>
      <c r="AQ229" s="32">
        <f t="shared" si="113"/>
        <v>10752.987000000001</v>
      </c>
      <c r="AR229" s="128">
        <f t="shared" si="103"/>
        <v>0.93360540732958841</v>
      </c>
    </row>
    <row r="230" spans="1:44" ht="51.75" customHeight="1" x14ac:dyDescent="0.25">
      <c r="A230" s="55"/>
      <c r="B230" s="27" t="s">
        <v>142</v>
      </c>
      <c r="C230" s="329"/>
      <c r="D230" s="43" t="s">
        <v>143</v>
      </c>
      <c r="E230" s="119">
        <f>E231</f>
        <v>11191.5</v>
      </c>
      <c r="F230" s="119">
        <f t="shared" ref="F230:AQ230" si="114">F231</f>
        <v>0</v>
      </c>
      <c r="G230" s="119">
        <f t="shared" si="114"/>
        <v>0</v>
      </c>
      <c r="H230" s="119">
        <f t="shared" si="114"/>
        <v>0</v>
      </c>
      <c r="I230" s="119">
        <f t="shared" si="114"/>
        <v>0</v>
      </c>
      <c r="J230" s="119">
        <f t="shared" si="114"/>
        <v>0</v>
      </c>
      <c r="K230" s="119">
        <f t="shared" si="114"/>
        <v>0</v>
      </c>
      <c r="L230" s="119">
        <f t="shared" si="114"/>
        <v>0</v>
      </c>
      <c r="M230" s="119">
        <f t="shared" si="114"/>
        <v>0</v>
      </c>
      <c r="N230" s="119">
        <f t="shared" si="114"/>
        <v>0</v>
      </c>
      <c r="O230" s="119">
        <f t="shared" si="114"/>
        <v>0</v>
      </c>
      <c r="P230" s="119">
        <f t="shared" si="114"/>
        <v>0</v>
      </c>
      <c r="Q230" s="119">
        <f t="shared" si="114"/>
        <v>0</v>
      </c>
      <c r="R230" s="119">
        <f t="shared" si="114"/>
        <v>0</v>
      </c>
      <c r="S230" s="119">
        <f t="shared" si="114"/>
        <v>0</v>
      </c>
      <c r="T230" s="119">
        <f t="shared" si="114"/>
        <v>0</v>
      </c>
      <c r="U230" s="119">
        <f t="shared" si="114"/>
        <v>0</v>
      </c>
      <c r="V230" s="119">
        <f t="shared" si="114"/>
        <v>0</v>
      </c>
      <c r="W230" s="119">
        <f t="shared" si="114"/>
        <v>0</v>
      </c>
      <c r="X230" s="119">
        <f t="shared" si="114"/>
        <v>0</v>
      </c>
      <c r="Y230" s="119">
        <f t="shared" si="114"/>
        <v>0</v>
      </c>
      <c r="Z230" s="119">
        <f t="shared" si="114"/>
        <v>0</v>
      </c>
      <c r="AA230" s="119">
        <f t="shared" si="114"/>
        <v>0</v>
      </c>
      <c r="AB230" s="119">
        <f t="shared" si="114"/>
        <v>0</v>
      </c>
      <c r="AC230" s="119">
        <f t="shared" si="114"/>
        <v>0</v>
      </c>
      <c r="AD230" s="119">
        <f t="shared" si="114"/>
        <v>0</v>
      </c>
      <c r="AE230" s="119">
        <f t="shared" si="114"/>
        <v>0</v>
      </c>
      <c r="AF230" s="119">
        <f t="shared" si="114"/>
        <v>0</v>
      </c>
      <c r="AG230" s="119">
        <f t="shared" si="114"/>
        <v>0</v>
      </c>
      <c r="AH230" s="119">
        <f t="shared" si="114"/>
        <v>0</v>
      </c>
      <c r="AI230" s="119">
        <f t="shared" si="114"/>
        <v>0</v>
      </c>
      <c r="AJ230" s="119">
        <f t="shared" si="114"/>
        <v>0</v>
      </c>
      <c r="AK230" s="119">
        <f t="shared" si="114"/>
        <v>0</v>
      </c>
      <c r="AL230" s="119">
        <f t="shared" si="114"/>
        <v>0</v>
      </c>
      <c r="AM230" s="119">
        <f t="shared" si="114"/>
        <v>0</v>
      </c>
      <c r="AN230" s="119">
        <f t="shared" si="114"/>
        <v>0</v>
      </c>
      <c r="AO230" s="119">
        <f t="shared" si="114"/>
        <v>0</v>
      </c>
      <c r="AP230" s="119">
        <f t="shared" si="114"/>
        <v>0</v>
      </c>
      <c r="AQ230" s="119">
        <f t="shared" si="114"/>
        <v>10426.787</v>
      </c>
      <c r="AR230" s="128">
        <f t="shared" si="103"/>
        <v>0.93167019613099233</v>
      </c>
    </row>
    <row r="231" spans="1:44" ht="45" x14ac:dyDescent="0.25">
      <c r="A231" s="55"/>
      <c r="B231" s="27" t="s">
        <v>144</v>
      </c>
      <c r="C231" s="67"/>
      <c r="D231" s="63" t="s">
        <v>811</v>
      </c>
      <c r="E231" s="32">
        <f>E232+E237</f>
        <v>11191.5</v>
      </c>
      <c r="F231" s="32">
        <f t="shared" ref="F231:AQ231" si="115">F232+F237</f>
        <v>0</v>
      </c>
      <c r="G231" s="32">
        <f t="shared" si="115"/>
        <v>0</v>
      </c>
      <c r="H231" s="32">
        <f t="shared" si="115"/>
        <v>0</v>
      </c>
      <c r="I231" s="32">
        <f t="shared" si="115"/>
        <v>0</v>
      </c>
      <c r="J231" s="32">
        <f t="shared" si="115"/>
        <v>0</v>
      </c>
      <c r="K231" s="32">
        <f t="shared" si="115"/>
        <v>0</v>
      </c>
      <c r="L231" s="32">
        <f t="shared" si="115"/>
        <v>0</v>
      </c>
      <c r="M231" s="32">
        <f t="shared" si="115"/>
        <v>0</v>
      </c>
      <c r="N231" s="32">
        <f t="shared" si="115"/>
        <v>0</v>
      </c>
      <c r="O231" s="32">
        <f t="shared" si="115"/>
        <v>0</v>
      </c>
      <c r="P231" s="32">
        <f t="shared" si="115"/>
        <v>0</v>
      </c>
      <c r="Q231" s="32">
        <f t="shared" si="115"/>
        <v>0</v>
      </c>
      <c r="R231" s="32">
        <f t="shared" si="115"/>
        <v>0</v>
      </c>
      <c r="S231" s="32">
        <f t="shared" si="115"/>
        <v>0</v>
      </c>
      <c r="T231" s="32">
        <f t="shared" si="115"/>
        <v>0</v>
      </c>
      <c r="U231" s="32">
        <f t="shared" si="115"/>
        <v>0</v>
      </c>
      <c r="V231" s="32">
        <f t="shared" si="115"/>
        <v>0</v>
      </c>
      <c r="W231" s="32">
        <f t="shared" si="115"/>
        <v>0</v>
      </c>
      <c r="X231" s="32">
        <f t="shared" si="115"/>
        <v>0</v>
      </c>
      <c r="Y231" s="32">
        <f t="shared" si="115"/>
        <v>0</v>
      </c>
      <c r="Z231" s="32">
        <f t="shared" si="115"/>
        <v>0</v>
      </c>
      <c r="AA231" s="32">
        <f t="shared" si="115"/>
        <v>0</v>
      </c>
      <c r="AB231" s="32">
        <f t="shared" si="115"/>
        <v>0</v>
      </c>
      <c r="AC231" s="32">
        <f t="shared" si="115"/>
        <v>0</v>
      </c>
      <c r="AD231" s="32">
        <f t="shared" si="115"/>
        <v>0</v>
      </c>
      <c r="AE231" s="32">
        <f t="shared" si="115"/>
        <v>0</v>
      </c>
      <c r="AF231" s="32">
        <f t="shared" si="115"/>
        <v>0</v>
      </c>
      <c r="AG231" s="32">
        <f t="shared" si="115"/>
        <v>0</v>
      </c>
      <c r="AH231" s="32">
        <f t="shared" si="115"/>
        <v>0</v>
      </c>
      <c r="AI231" s="32">
        <f t="shared" si="115"/>
        <v>0</v>
      </c>
      <c r="AJ231" s="32">
        <f t="shared" si="115"/>
        <v>0</v>
      </c>
      <c r="AK231" s="32">
        <f t="shared" si="115"/>
        <v>0</v>
      </c>
      <c r="AL231" s="32">
        <f t="shared" si="115"/>
        <v>0</v>
      </c>
      <c r="AM231" s="32">
        <f t="shared" si="115"/>
        <v>0</v>
      </c>
      <c r="AN231" s="32">
        <f t="shared" si="115"/>
        <v>0</v>
      </c>
      <c r="AO231" s="32">
        <f t="shared" si="115"/>
        <v>0</v>
      </c>
      <c r="AP231" s="32">
        <f t="shared" si="115"/>
        <v>0</v>
      </c>
      <c r="AQ231" s="32">
        <f t="shared" si="115"/>
        <v>10426.787</v>
      </c>
      <c r="AR231" s="128">
        <f t="shared" si="103"/>
        <v>0.93167019613099233</v>
      </c>
    </row>
    <row r="232" spans="1:44" ht="36.75" customHeight="1" x14ac:dyDescent="0.25">
      <c r="A232" s="55"/>
      <c r="B232" s="27" t="s">
        <v>163</v>
      </c>
      <c r="C232" s="68"/>
      <c r="D232" s="60" t="s">
        <v>164</v>
      </c>
      <c r="E232" s="8">
        <f>E233+E235</f>
        <v>1745.5</v>
      </c>
      <c r="F232" s="8">
        <f t="shared" ref="F232:AQ232" si="116">F233+F235</f>
        <v>0</v>
      </c>
      <c r="G232" s="8">
        <f t="shared" si="116"/>
        <v>0</v>
      </c>
      <c r="H232" s="8">
        <f t="shared" si="116"/>
        <v>0</v>
      </c>
      <c r="I232" s="8">
        <f t="shared" si="116"/>
        <v>0</v>
      </c>
      <c r="J232" s="8">
        <f t="shared" si="116"/>
        <v>0</v>
      </c>
      <c r="K232" s="8">
        <f t="shared" si="116"/>
        <v>0</v>
      </c>
      <c r="L232" s="8">
        <f t="shared" si="116"/>
        <v>0</v>
      </c>
      <c r="M232" s="8">
        <f t="shared" si="116"/>
        <v>0</v>
      </c>
      <c r="N232" s="8">
        <f t="shared" si="116"/>
        <v>0</v>
      </c>
      <c r="O232" s="8">
        <f t="shared" si="116"/>
        <v>0</v>
      </c>
      <c r="P232" s="8">
        <f t="shared" si="116"/>
        <v>0</v>
      </c>
      <c r="Q232" s="8">
        <f t="shared" si="116"/>
        <v>0</v>
      </c>
      <c r="R232" s="8">
        <f t="shared" si="116"/>
        <v>0</v>
      </c>
      <c r="S232" s="8">
        <f t="shared" si="116"/>
        <v>0</v>
      </c>
      <c r="T232" s="8">
        <f t="shared" si="116"/>
        <v>0</v>
      </c>
      <c r="U232" s="8">
        <f t="shared" si="116"/>
        <v>0</v>
      </c>
      <c r="V232" s="8">
        <f t="shared" si="116"/>
        <v>0</v>
      </c>
      <c r="W232" s="8">
        <f t="shared" si="116"/>
        <v>0</v>
      </c>
      <c r="X232" s="8">
        <f t="shared" si="116"/>
        <v>0</v>
      </c>
      <c r="Y232" s="8">
        <f t="shared" si="116"/>
        <v>0</v>
      </c>
      <c r="Z232" s="8">
        <f t="shared" si="116"/>
        <v>0</v>
      </c>
      <c r="AA232" s="8">
        <f t="shared" si="116"/>
        <v>0</v>
      </c>
      <c r="AB232" s="8">
        <f t="shared" si="116"/>
        <v>0</v>
      </c>
      <c r="AC232" s="8">
        <f t="shared" si="116"/>
        <v>0</v>
      </c>
      <c r="AD232" s="8">
        <f t="shared" si="116"/>
        <v>0</v>
      </c>
      <c r="AE232" s="8">
        <f t="shared" si="116"/>
        <v>0</v>
      </c>
      <c r="AF232" s="8">
        <f t="shared" si="116"/>
        <v>0</v>
      </c>
      <c r="AG232" s="8">
        <f t="shared" si="116"/>
        <v>0</v>
      </c>
      <c r="AH232" s="8">
        <f t="shared" si="116"/>
        <v>0</v>
      </c>
      <c r="AI232" s="8">
        <f t="shared" si="116"/>
        <v>0</v>
      </c>
      <c r="AJ232" s="8">
        <f t="shared" si="116"/>
        <v>0</v>
      </c>
      <c r="AK232" s="8">
        <f t="shared" si="116"/>
        <v>0</v>
      </c>
      <c r="AL232" s="8">
        <f t="shared" si="116"/>
        <v>0</v>
      </c>
      <c r="AM232" s="8">
        <f t="shared" si="116"/>
        <v>0</v>
      </c>
      <c r="AN232" s="8">
        <f t="shared" si="116"/>
        <v>0</v>
      </c>
      <c r="AO232" s="8">
        <f t="shared" si="116"/>
        <v>0</v>
      </c>
      <c r="AP232" s="8">
        <f t="shared" si="116"/>
        <v>0</v>
      </c>
      <c r="AQ232" s="8">
        <f t="shared" si="116"/>
        <v>1001.6080000000001</v>
      </c>
      <c r="AR232" s="128">
        <f t="shared" si="103"/>
        <v>0.57382297336006882</v>
      </c>
    </row>
    <row r="233" spans="1:44" ht="42" customHeight="1" x14ac:dyDescent="0.25">
      <c r="A233" s="55"/>
      <c r="B233" s="27" t="s">
        <v>165</v>
      </c>
      <c r="C233" s="9"/>
      <c r="D233" s="60" t="s">
        <v>166</v>
      </c>
      <c r="E233" s="8">
        <f>E234</f>
        <v>1245.5</v>
      </c>
      <c r="F233" s="8">
        <f t="shared" ref="F233:AQ233" si="117">F234</f>
        <v>0</v>
      </c>
      <c r="G233" s="8">
        <f t="shared" si="117"/>
        <v>0</v>
      </c>
      <c r="H233" s="8">
        <f t="shared" si="117"/>
        <v>0</v>
      </c>
      <c r="I233" s="8">
        <f t="shared" si="117"/>
        <v>0</v>
      </c>
      <c r="J233" s="8">
        <f t="shared" si="117"/>
        <v>0</v>
      </c>
      <c r="K233" s="8">
        <f t="shared" si="117"/>
        <v>0</v>
      </c>
      <c r="L233" s="8">
        <f t="shared" si="117"/>
        <v>0</v>
      </c>
      <c r="M233" s="8">
        <f t="shared" si="117"/>
        <v>0</v>
      </c>
      <c r="N233" s="8">
        <f t="shared" si="117"/>
        <v>0</v>
      </c>
      <c r="O233" s="8">
        <f t="shared" si="117"/>
        <v>0</v>
      </c>
      <c r="P233" s="8">
        <f t="shared" si="117"/>
        <v>0</v>
      </c>
      <c r="Q233" s="8">
        <f t="shared" si="117"/>
        <v>0</v>
      </c>
      <c r="R233" s="8">
        <f t="shared" si="117"/>
        <v>0</v>
      </c>
      <c r="S233" s="8">
        <f t="shared" si="117"/>
        <v>0</v>
      </c>
      <c r="T233" s="8">
        <f t="shared" si="117"/>
        <v>0</v>
      </c>
      <c r="U233" s="8">
        <f t="shared" si="117"/>
        <v>0</v>
      </c>
      <c r="V233" s="8">
        <f t="shared" si="117"/>
        <v>0</v>
      </c>
      <c r="W233" s="8">
        <f t="shared" si="117"/>
        <v>0</v>
      </c>
      <c r="X233" s="8">
        <f t="shared" si="117"/>
        <v>0</v>
      </c>
      <c r="Y233" s="8">
        <f t="shared" si="117"/>
        <v>0</v>
      </c>
      <c r="Z233" s="8">
        <f t="shared" si="117"/>
        <v>0</v>
      </c>
      <c r="AA233" s="8">
        <f t="shared" si="117"/>
        <v>0</v>
      </c>
      <c r="AB233" s="8">
        <f t="shared" si="117"/>
        <v>0</v>
      </c>
      <c r="AC233" s="8">
        <f t="shared" si="117"/>
        <v>0</v>
      </c>
      <c r="AD233" s="8">
        <f t="shared" si="117"/>
        <v>0</v>
      </c>
      <c r="AE233" s="8">
        <f t="shared" si="117"/>
        <v>0</v>
      </c>
      <c r="AF233" s="8">
        <f t="shared" si="117"/>
        <v>0</v>
      </c>
      <c r="AG233" s="8">
        <f t="shared" si="117"/>
        <v>0</v>
      </c>
      <c r="AH233" s="8">
        <f t="shared" si="117"/>
        <v>0</v>
      </c>
      <c r="AI233" s="8">
        <f t="shared" si="117"/>
        <v>0</v>
      </c>
      <c r="AJ233" s="8">
        <f t="shared" si="117"/>
        <v>0</v>
      </c>
      <c r="AK233" s="8">
        <f t="shared" si="117"/>
        <v>0</v>
      </c>
      <c r="AL233" s="8">
        <f t="shared" si="117"/>
        <v>0</v>
      </c>
      <c r="AM233" s="8">
        <f t="shared" si="117"/>
        <v>0</v>
      </c>
      <c r="AN233" s="8">
        <f t="shared" si="117"/>
        <v>0</v>
      </c>
      <c r="AO233" s="8">
        <f t="shared" si="117"/>
        <v>0</v>
      </c>
      <c r="AP233" s="8">
        <f t="shared" si="117"/>
        <v>0</v>
      </c>
      <c r="AQ233" s="8">
        <f t="shared" si="117"/>
        <v>982.46400000000006</v>
      </c>
      <c r="AR233" s="128">
        <f t="shared" si="103"/>
        <v>0.7888109193095143</v>
      </c>
    </row>
    <row r="234" spans="1:44" ht="37.5" customHeight="1" x14ac:dyDescent="0.25">
      <c r="A234" s="55"/>
      <c r="B234" s="27"/>
      <c r="C234" s="44" t="s">
        <v>70</v>
      </c>
      <c r="D234" s="42" t="s">
        <v>71</v>
      </c>
      <c r="E234" s="8">
        <v>1245.5</v>
      </c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>
        <v>982.46400000000006</v>
      </c>
      <c r="AR234" s="128">
        <f t="shared" si="103"/>
        <v>0.7888109193095143</v>
      </c>
    </row>
    <row r="235" spans="1:44" ht="30" x14ac:dyDescent="0.25">
      <c r="A235" s="55"/>
      <c r="B235" s="27" t="s">
        <v>167</v>
      </c>
      <c r="C235" s="42"/>
      <c r="D235" s="42" t="s">
        <v>168</v>
      </c>
      <c r="E235" s="8">
        <f>E236</f>
        <v>500</v>
      </c>
      <c r="F235" s="32">
        <f t="shared" ref="F235:AQ235" si="118">F236</f>
        <v>0</v>
      </c>
      <c r="G235" s="32">
        <f t="shared" si="118"/>
        <v>0</v>
      </c>
      <c r="H235" s="32">
        <f t="shared" si="118"/>
        <v>0</v>
      </c>
      <c r="I235" s="32">
        <f t="shared" si="118"/>
        <v>0</v>
      </c>
      <c r="J235" s="32">
        <f t="shared" si="118"/>
        <v>0</v>
      </c>
      <c r="K235" s="32">
        <f t="shared" si="118"/>
        <v>0</v>
      </c>
      <c r="L235" s="32">
        <f t="shared" si="118"/>
        <v>0</v>
      </c>
      <c r="M235" s="32">
        <f t="shared" si="118"/>
        <v>0</v>
      </c>
      <c r="N235" s="32">
        <f t="shared" si="118"/>
        <v>0</v>
      </c>
      <c r="O235" s="32">
        <f t="shared" si="118"/>
        <v>0</v>
      </c>
      <c r="P235" s="32">
        <f t="shared" si="118"/>
        <v>0</v>
      </c>
      <c r="Q235" s="32">
        <f t="shared" si="118"/>
        <v>0</v>
      </c>
      <c r="R235" s="32">
        <f t="shared" si="118"/>
        <v>0</v>
      </c>
      <c r="S235" s="32">
        <f t="shared" si="118"/>
        <v>0</v>
      </c>
      <c r="T235" s="32">
        <f t="shared" si="118"/>
        <v>0</v>
      </c>
      <c r="U235" s="32">
        <f t="shared" si="118"/>
        <v>0</v>
      </c>
      <c r="V235" s="32">
        <f t="shared" si="118"/>
        <v>0</v>
      </c>
      <c r="W235" s="32">
        <f t="shared" si="118"/>
        <v>0</v>
      </c>
      <c r="X235" s="32">
        <f t="shared" si="118"/>
        <v>0</v>
      </c>
      <c r="Y235" s="32">
        <f t="shared" si="118"/>
        <v>0</v>
      </c>
      <c r="Z235" s="32">
        <f t="shared" si="118"/>
        <v>0</v>
      </c>
      <c r="AA235" s="32">
        <f t="shared" si="118"/>
        <v>0</v>
      </c>
      <c r="AB235" s="32">
        <f t="shared" si="118"/>
        <v>0</v>
      </c>
      <c r="AC235" s="32">
        <f t="shared" si="118"/>
        <v>0</v>
      </c>
      <c r="AD235" s="32">
        <f t="shared" si="118"/>
        <v>0</v>
      </c>
      <c r="AE235" s="32">
        <f t="shared" si="118"/>
        <v>0</v>
      </c>
      <c r="AF235" s="32">
        <f t="shared" si="118"/>
        <v>0</v>
      </c>
      <c r="AG235" s="32">
        <f t="shared" si="118"/>
        <v>0</v>
      </c>
      <c r="AH235" s="32">
        <f t="shared" si="118"/>
        <v>0</v>
      </c>
      <c r="AI235" s="32">
        <f t="shared" si="118"/>
        <v>0</v>
      </c>
      <c r="AJ235" s="32">
        <f t="shared" si="118"/>
        <v>0</v>
      </c>
      <c r="AK235" s="32">
        <f t="shared" si="118"/>
        <v>0</v>
      </c>
      <c r="AL235" s="32">
        <f t="shared" si="118"/>
        <v>0</v>
      </c>
      <c r="AM235" s="32">
        <f t="shared" si="118"/>
        <v>0</v>
      </c>
      <c r="AN235" s="32">
        <f t="shared" si="118"/>
        <v>0</v>
      </c>
      <c r="AO235" s="32">
        <f t="shared" si="118"/>
        <v>0</v>
      </c>
      <c r="AP235" s="32">
        <f t="shared" si="118"/>
        <v>0</v>
      </c>
      <c r="AQ235" s="32">
        <f t="shared" si="118"/>
        <v>19.143999999999998</v>
      </c>
      <c r="AR235" s="128">
        <f t="shared" si="103"/>
        <v>3.8287999999999996E-2</v>
      </c>
    </row>
    <row r="236" spans="1:44" ht="30" x14ac:dyDescent="0.25">
      <c r="A236" s="55"/>
      <c r="B236" s="27"/>
      <c r="C236" s="62" t="s">
        <v>149</v>
      </c>
      <c r="D236" s="63" t="s">
        <v>150</v>
      </c>
      <c r="E236" s="8">
        <v>500</v>
      </c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>
        <v>19.143999999999998</v>
      </c>
      <c r="AR236" s="128">
        <f t="shared" si="103"/>
        <v>3.8287999999999996E-2</v>
      </c>
    </row>
    <row r="237" spans="1:44" ht="54.75" customHeight="1" x14ac:dyDescent="0.25">
      <c r="A237" s="55"/>
      <c r="B237" s="27" t="s">
        <v>171</v>
      </c>
      <c r="C237" s="118"/>
      <c r="D237" s="46" t="s">
        <v>172</v>
      </c>
      <c r="E237" s="8">
        <f>E238</f>
        <v>9446</v>
      </c>
      <c r="F237" s="8">
        <f t="shared" ref="F237:AQ238" si="119">F238</f>
        <v>0</v>
      </c>
      <c r="G237" s="8">
        <f t="shared" si="119"/>
        <v>0</v>
      </c>
      <c r="H237" s="8">
        <f t="shared" si="119"/>
        <v>0</v>
      </c>
      <c r="I237" s="8">
        <f t="shared" si="119"/>
        <v>0</v>
      </c>
      <c r="J237" s="8">
        <f t="shared" si="119"/>
        <v>0</v>
      </c>
      <c r="K237" s="8">
        <f t="shared" si="119"/>
        <v>0</v>
      </c>
      <c r="L237" s="8">
        <f t="shared" si="119"/>
        <v>0</v>
      </c>
      <c r="M237" s="8">
        <f t="shared" si="119"/>
        <v>0</v>
      </c>
      <c r="N237" s="8">
        <f t="shared" si="119"/>
        <v>0</v>
      </c>
      <c r="O237" s="8">
        <f t="shared" si="119"/>
        <v>0</v>
      </c>
      <c r="P237" s="8">
        <f t="shared" si="119"/>
        <v>0</v>
      </c>
      <c r="Q237" s="8">
        <f t="shared" si="119"/>
        <v>0</v>
      </c>
      <c r="R237" s="8">
        <f t="shared" si="119"/>
        <v>0</v>
      </c>
      <c r="S237" s="8">
        <f t="shared" si="119"/>
        <v>0</v>
      </c>
      <c r="T237" s="8">
        <f t="shared" si="119"/>
        <v>0</v>
      </c>
      <c r="U237" s="8">
        <f t="shared" si="119"/>
        <v>0</v>
      </c>
      <c r="V237" s="8">
        <f t="shared" si="119"/>
        <v>0</v>
      </c>
      <c r="W237" s="8">
        <f t="shared" si="119"/>
        <v>0</v>
      </c>
      <c r="X237" s="8">
        <f t="shared" si="119"/>
        <v>0</v>
      </c>
      <c r="Y237" s="8">
        <f t="shared" si="119"/>
        <v>0</v>
      </c>
      <c r="Z237" s="8">
        <f t="shared" si="119"/>
        <v>0</v>
      </c>
      <c r="AA237" s="8">
        <f t="shared" si="119"/>
        <v>0</v>
      </c>
      <c r="AB237" s="8">
        <f t="shared" si="119"/>
        <v>0</v>
      </c>
      <c r="AC237" s="8">
        <f t="shared" si="119"/>
        <v>0</v>
      </c>
      <c r="AD237" s="8">
        <f t="shared" si="119"/>
        <v>0</v>
      </c>
      <c r="AE237" s="8">
        <f t="shared" si="119"/>
        <v>0</v>
      </c>
      <c r="AF237" s="8">
        <f t="shared" si="119"/>
        <v>0</v>
      </c>
      <c r="AG237" s="8">
        <f t="shared" si="119"/>
        <v>0</v>
      </c>
      <c r="AH237" s="8">
        <f t="shared" si="119"/>
        <v>0</v>
      </c>
      <c r="AI237" s="8">
        <f t="shared" si="119"/>
        <v>0</v>
      </c>
      <c r="AJ237" s="8">
        <f t="shared" si="119"/>
        <v>0</v>
      </c>
      <c r="AK237" s="8">
        <f t="shared" si="119"/>
        <v>0</v>
      </c>
      <c r="AL237" s="8">
        <f t="shared" si="119"/>
        <v>0</v>
      </c>
      <c r="AM237" s="8">
        <f t="shared" si="119"/>
        <v>0</v>
      </c>
      <c r="AN237" s="8">
        <f t="shared" si="119"/>
        <v>0</v>
      </c>
      <c r="AO237" s="8">
        <f t="shared" si="119"/>
        <v>0</v>
      </c>
      <c r="AP237" s="8">
        <f t="shared" si="119"/>
        <v>0</v>
      </c>
      <c r="AQ237" s="8">
        <f t="shared" si="119"/>
        <v>9425.1790000000001</v>
      </c>
      <c r="AR237" s="128">
        <f t="shared" si="103"/>
        <v>0.99779578657632861</v>
      </c>
    </row>
    <row r="238" spans="1:44" ht="60" x14ac:dyDescent="0.25">
      <c r="A238" s="55"/>
      <c r="B238" s="27" t="s">
        <v>173</v>
      </c>
      <c r="C238" s="39"/>
      <c r="D238" s="39" t="s">
        <v>174</v>
      </c>
      <c r="E238" s="8">
        <f>E239</f>
        <v>9446</v>
      </c>
      <c r="F238" s="8">
        <f t="shared" si="119"/>
        <v>0</v>
      </c>
      <c r="G238" s="8">
        <f t="shared" si="119"/>
        <v>0</v>
      </c>
      <c r="H238" s="8">
        <f t="shared" si="119"/>
        <v>0</v>
      </c>
      <c r="I238" s="8">
        <f t="shared" si="119"/>
        <v>0</v>
      </c>
      <c r="J238" s="8">
        <f t="shared" si="119"/>
        <v>0</v>
      </c>
      <c r="K238" s="8">
        <f t="shared" si="119"/>
        <v>0</v>
      </c>
      <c r="L238" s="8">
        <f t="shared" si="119"/>
        <v>0</v>
      </c>
      <c r="M238" s="8">
        <f t="shared" si="119"/>
        <v>0</v>
      </c>
      <c r="N238" s="8">
        <f t="shared" si="119"/>
        <v>0</v>
      </c>
      <c r="O238" s="8">
        <f t="shared" si="119"/>
        <v>0</v>
      </c>
      <c r="P238" s="8">
        <f t="shared" si="119"/>
        <v>0</v>
      </c>
      <c r="Q238" s="8">
        <f t="shared" si="119"/>
        <v>0</v>
      </c>
      <c r="R238" s="8">
        <f t="shared" si="119"/>
        <v>0</v>
      </c>
      <c r="S238" s="8">
        <f t="shared" si="119"/>
        <v>0</v>
      </c>
      <c r="T238" s="8">
        <f t="shared" si="119"/>
        <v>0</v>
      </c>
      <c r="U238" s="8">
        <f t="shared" si="119"/>
        <v>0</v>
      </c>
      <c r="V238" s="8">
        <f t="shared" si="119"/>
        <v>0</v>
      </c>
      <c r="W238" s="8">
        <f t="shared" si="119"/>
        <v>0</v>
      </c>
      <c r="X238" s="8">
        <f t="shared" si="119"/>
        <v>0</v>
      </c>
      <c r="Y238" s="8">
        <f t="shared" si="119"/>
        <v>0</v>
      </c>
      <c r="Z238" s="8">
        <f t="shared" si="119"/>
        <v>0</v>
      </c>
      <c r="AA238" s="8">
        <f t="shared" si="119"/>
        <v>0</v>
      </c>
      <c r="AB238" s="8">
        <f t="shared" si="119"/>
        <v>0</v>
      </c>
      <c r="AC238" s="8">
        <f t="shared" si="119"/>
        <v>0</v>
      </c>
      <c r="AD238" s="8">
        <f t="shared" si="119"/>
        <v>0</v>
      </c>
      <c r="AE238" s="8">
        <f t="shared" si="119"/>
        <v>0</v>
      </c>
      <c r="AF238" s="8">
        <f t="shared" si="119"/>
        <v>0</v>
      </c>
      <c r="AG238" s="8">
        <f t="shared" si="119"/>
        <v>0</v>
      </c>
      <c r="AH238" s="8">
        <f t="shared" si="119"/>
        <v>0</v>
      </c>
      <c r="AI238" s="8">
        <f t="shared" si="119"/>
        <v>0</v>
      </c>
      <c r="AJ238" s="8">
        <f t="shared" si="119"/>
        <v>0</v>
      </c>
      <c r="AK238" s="8">
        <f t="shared" si="119"/>
        <v>0</v>
      </c>
      <c r="AL238" s="8">
        <f t="shared" si="119"/>
        <v>0</v>
      </c>
      <c r="AM238" s="8">
        <f t="shared" si="119"/>
        <v>0</v>
      </c>
      <c r="AN238" s="8">
        <f t="shared" si="119"/>
        <v>0</v>
      </c>
      <c r="AO238" s="8">
        <f t="shared" si="119"/>
        <v>0</v>
      </c>
      <c r="AP238" s="8">
        <f t="shared" si="119"/>
        <v>0</v>
      </c>
      <c r="AQ238" s="8">
        <f t="shared" si="119"/>
        <v>9425.1790000000001</v>
      </c>
      <c r="AR238" s="128">
        <f t="shared" si="103"/>
        <v>0.99779578657632861</v>
      </c>
    </row>
    <row r="239" spans="1:44" ht="15" x14ac:dyDescent="0.25">
      <c r="A239" s="55"/>
      <c r="B239" s="27"/>
      <c r="C239" s="55">
        <v>800</v>
      </c>
      <c r="D239" s="43" t="s">
        <v>129</v>
      </c>
      <c r="E239" s="8">
        <v>9446</v>
      </c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>
        <v>9425.1790000000001</v>
      </c>
      <c r="AR239" s="128">
        <f t="shared" si="103"/>
        <v>0.99779578657632861</v>
      </c>
    </row>
    <row r="240" spans="1:44" ht="15" x14ac:dyDescent="0.25">
      <c r="A240" s="55"/>
      <c r="B240" s="44" t="s">
        <v>360</v>
      </c>
      <c r="C240" s="7"/>
      <c r="D240" s="43" t="s">
        <v>361</v>
      </c>
      <c r="E240" s="8">
        <f>E241</f>
        <v>326.2</v>
      </c>
      <c r="F240" s="8">
        <f t="shared" ref="F240:AQ242" si="120">F241</f>
        <v>0</v>
      </c>
      <c r="G240" s="8">
        <f t="shared" si="120"/>
        <v>0</v>
      </c>
      <c r="H240" s="8">
        <f t="shared" si="120"/>
        <v>0</v>
      </c>
      <c r="I240" s="8">
        <f t="shared" si="120"/>
        <v>0</v>
      </c>
      <c r="J240" s="8">
        <f t="shared" si="120"/>
        <v>0</v>
      </c>
      <c r="K240" s="8">
        <f t="shared" si="120"/>
        <v>0</v>
      </c>
      <c r="L240" s="8">
        <f t="shared" si="120"/>
        <v>0</v>
      </c>
      <c r="M240" s="8">
        <f t="shared" si="120"/>
        <v>0</v>
      </c>
      <c r="N240" s="8">
        <f t="shared" si="120"/>
        <v>0</v>
      </c>
      <c r="O240" s="8">
        <f t="shared" si="120"/>
        <v>0</v>
      </c>
      <c r="P240" s="8">
        <f t="shared" si="120"/>
        <v>0</v>
      </c>
      <c r="Q240" s="8">
        <f t="shared" si="120"/>
        <v>0</v>
      </c>
      <c r="R240" s="8">
        <f t="shared" si="120"/>
        <v>0</v>
      </c>
      <c r="S240" s="8">
        <f t="shared" si="120"/>
        <v>0</v>
      </c>
      <c r="T240" s="8">
        <f t="shared" si="120"/>
        <v>0</v>
      </c>
      <c r="U240" s="8">
        <f t="shared" si="120"/>
        <v>0</v>
      </c>
      <c r="V240" s="8">
        <f t="shared" si="120"/>
        <v>0</v>
      </c>
      <c r="W240" s="8">
        <f t="shared" si="120"/>
        <v>0</v>
      </c>
      <c r="X240" s="8">
        <f t="shared" si="120"/>
        <v>0</v>
      </c>
      <c r="Y240" s="8">
        <f t="shared" si="120"/>
        <v>0</v>
      </c>
      <c r="Z240" s="8">
        <f t="shared" si="120"/>
        <v>0</v>
      </c>
      <c r="AA240" s="8">
        <f t="shared" si="120"/>
        <v>0</v>
      </c>
      <c r="AB240" s="8">
        <f t="shared" si="120"/>
        <v>0</v>
      </c>
      <c r="AC240" s="8">
        <f t="shared" si="120"/>
        <v>0</v>
      </c>
      <c r="AD240" s="8">
        <f t="shared" si="120"/>
        <v>0</v>
      </c>
      <c r="AE240" s="8">
        <f t="shared" si="120"/>
        <v>0</v>
      </c>
      <c r="AF240" s="8">
        <f t="shared" si="120"/>
        <v>0</v>
      </c>
      <c r="AG240" s="8">
        <f t="shared" si="120"/>
        <v>0</v>
      </c>
      <c r="AH240" s="8">
        <f t="shared" si="120"/>
        <v>0</v>
      </c>
      <c r="AI240" s="8">
        <f t="shared" si="120"/>
        <v>0</v>
      </c>
      <c r="AJ240" s="8">
        <f t="shared" si="120"/>
        <v>0</v>
      </c>
      <c r="AK240" s="8">
        <f t="shared" si="120"/>
        <v>0</v>
      </c>
      <c r="AL240" s="8">
        <f t="shared" si="120"/>
        <v>0</v>
      </c>
      <c r="AM240" s="8">
        <f t="shared" si="120"/>
        <v>0</v>
      </c>
      <c r="AN240" s="8">
        <f t="shared" si="120"/>
        <v>0</v>
      </c>
      <c r="AO240" s="8">
        <f t="shared" si="120"/>
        <v>0</v>
      </c>
      <c r="AP240" s="8">
        <f t="shared" si="120"/>
        <v>0</v>
      </c>
      <c r="AQ240" s="8">
        <f t="shared" si="120"/>
        <v>326.2</v>
      </c>
      <c r="AR240" s="128">
        <f t="shared" si="103"/>
        <v>1</v>
      </c>
    </row>
    <row r="241" spans="1:44" ht="30" x14ac:dyDescent="0.25">
      <c r="A241" s="55"/>
      <c r="B241" s="27" t="s">
        <v>395</v>
      </c>
      <c r="C241" s="51"/>
      <c r="D241" s="28" t="s">
        <v>396</v>
      </c>
      <c r="E241" s="8">
        <f>E242</f>
        <v>326.2</v>
      </c>
      <c r="F241" s="8">
        <f t="shared" si="120"/>
        <v>0</v>
      </c>
      <c r="G241" s="8">
        <f t="shared" si="120"/>
        <v>0</v>
      </c>
      <c r="H241" s="8">
        <f t="shared" si="120"/>
        <v>0</v>
      </c>
      <c r="I241" s="8">
        <f t="shared" si="120"/>
        <v>0</v>
      </c>
      <c r="J241" s="8">
        <f t="shared" si="120"/>
        <v>0</v>
      </c>
      <c r="K241" s="8">
        <f t="shared" si="120"/>
        <v>0</v>
      </c>
      <c r="L241" s="8">
        <f t="shared" si="120"/>
        <v>0</v>
      </c>
      <c r="M241" s="8">
        <f t="shared" si="120"/>
        <v>0</v>
      </c>
      <c r="N241" s="8">
        <f t="shared" si="120"/>
        <v>0</v>
      </c>
      <c r="O241" s="8">
        <f t="shared" si="120"/>
        <v>0</v>
      </c>
      <c r="P241" s="8">
        <f t="shared" si="120"/>
        <v>0</v>
      </c>
      <c r="Q241" s="8">
        <f t="shared" si="120"/>
        <v>0</v>
      </c>
      <c r="R241" s="8">
        <f t="shared" si="120"/>
        <v>0</v>
      </c>
      <c r="S241" s="8">
        <f t="shared" si="120"/>
        <v>0</v>
      </c>
      <c r="T241" s="8">
        <f t="shared" si="120"/>
        <v>0</v>
      </c>
      <c r="U241" s="8">
        <f t="shared" si="120"/>
        <v>0</v>
      </c>
      <c r="V241" s="8">
        <f t="shared" si="120"/>
        <v>0</v>
      </c>
      <c r="W241" s="8">
        <f t="shared" si="120"/>
        <v>0</v>
      </c>
      <c r="X241" s="8">
        <f t="shared" si="120"/>
        <v>0</v>
      </c>
      <c r="Y241" s="8">
        <f t="shared" si="120"/>
        <v>0</v>
      </c>
      <c r="Z241" s="8">
        <f t="shared" si="120"/>
        <v>0</v>
      </c>
      <c r="AA241" s="8">
        <f t="shared" si="120"/>
        <v>0</v>
      </c>
      <c r="AB241" s="8">
        <f t="shared" si="120"/>
        <v>0</v>
      </c>
      <c r="AC241" s="8">
        <f t="shared" si="120"/>
        <v>0</v>
      </c>
      <c r="AD241" s="8">
        <f t="shared" si="120"/>
        <v>0</v>
      </c>
      <c r="AE241" s="8">
        <f t="shared" si="120"/>
        <v>0</v>
      </c>
      <c r="AF241" s="8">
        <f t="shared" si="120"/>
        <v>0</v>
      </c>
      <c r="AG241" s="8">
        <f t="shared" si="120"/>
        <v>0</v>
      </c>
      <c r="AH241" s="8">
        <f t="shared" si="120"/>
        <v>0</v>
      </c>
      <c r="AI241" s="8">
        <f t="shared" si="120"/>
        <v>0</v>
      </c>
      <c r="AJ241" s="8">
        <f t="shared" si="120"/>
        <v>0</v>
      </c>
      <c r="AK241" s="8">
        <f t="shared" si="120"/>
        <v>0</v>
      </c>
      <c r="AL241" s="8">
        <f t="shared" si="120"/>
        <v>0</v>
      </c>
      <c r="AM241" s="8">
        <f t="shared" si="120"/>
        <v>0</v>
      </c>
      <c r="AN241" s="8">
        <f t="shared" si="120"/>
        <v>0</v>
      </c>
      <c r="AO241" s="8">
        <f t="shared" si="120"/>
        <v>0</v>
      </c>
      <c r="AP241" s="8">
        <f t="shared" si="120"/>
        <v>0</v>
      </c>
      <c r="AQ241" s="8">
        <f t="shared" si="120"/>
        <v>326.2</v>
      </c>
      <c r="AR241" s="128">
        <f t="shared" si="103"/>
        <v>1</v>
      </c>
    </row>
    <row r="242" spans="1:44" ht="45" x14ac:dyDescent="0.25">
      <c r="A242" s="55"/>
      <c r="B242" s="27" t="s">
        <v>525</v>
      </c>
      <c r="C242" s="55"/>
      <c r="D242" s="28" t="s">
        <v>526</v>
      </c>
      <c r="E242" s="8">
        <f>E243</f>
        <v>326.2</v>
      </c>
      <c r="F242" s="8">
        <f t="shared" si="120"/>
        <v>0</v>
      </c>
      <c r="G242" s="8">
        <f t="shared" si="120"/>
        <v>0</v>
      </c>
      <c r="H242" s="8">
        <f t="shared" si="120"/>
        <v>0</v>
      </c>
      <c r="I242" s="8">
        <f t="shared" si="120"/>
        <v>0</v>
      </c>
      <c r="J242" s="8">
        <f t="shared" si="120"/>
        <v>0</v>
      </c>
      <c r="K242" s="8">
        <f t="shared" si="120"/>
        <v>0</v>
      </c>
      <c r="L242" s="8">
        <f t="shared" si="120"/>
        <v>0</v>
      </c>
      <c r="M242" s="8">
        <f t="shared" si="120"/>
        <v>0</v>
      </c>
      <c r="N242" s="8">
        <f t="shared" si="120"/>
        <v>0</v>
      </c>
      <c r="O242" s="8">
        <f t="shared" si="120"/>
        <v>0</v>
      </c>
      <c r="P242" s="8">
        <f t="shared" si="120"/>
        <v>0</v>
      </c>
      <c r="Q242" s="8">
        <f t="shared" si="120"/>
        <v>0</v>
      </c>
      <c r="R242" s="8">
        <f t="shared" si="120"/>
        <v>0</v>
      </c>
      <c r="S242" s="8">
        <f t="shared" si="120"/>
        <v>0</v>
      </c>
      <c r="T242" s="8">
        <f t="shared" si="120"/>
        <v>0</v>
      </c>
      <c r="U242" s="8">
        <f t="shared" si="120"/>
        <v>0</v>
      </c>
      <c r="V242" s="8">
        <f t="shared" si="120"/>
        <v>0</v>
      </c>
      <c r="W242" s="8">
        <f t="shared" si="120"/>
        <v>0</v>
      </c>
      <c r="X242" s="8">
        <f t="shared" si="120"/>
        <v>0</v>
      </c>
      <c r="Y242" s="8">
        <f t="shared" si="120"/>
        <v>0</v>
      </c>
      <c r="Z242" s="8">
        <f t="shared" si="120"/>
        <v>0</v>
      </c>
      <c r="AA242" s="8">
        <f t="shared" si="120"/>
        <v>0</v>
      </c>
      <c r="AB242" s="8">
        <f t="shared" si="120"/>
        <v>0</v>
      </c>
      <c r="AC242" s="8">
        <f t="shared" si="120"/>
        <v>0</v>
      </c>
      <c r="AD242" s="8">
        <f t="shared" si="120"/>
        <v>0</v>
      </c>
      <c r="AE242" s="8">
        <f t="shared" si="120"/>
        <v>0</v>
      </c>
      <c r="AF242" s="8">
        <f t="shared" si="120"/>
        <v>0</v>
      </c>
      <c r="AG242" s="8">
        <f t="shared" si="120"/>
        <v>0</v>
      </c>
      <c r="AH242" s="8">
        <f t="shared" si="120"/>
        <v>0</v>
      </c>
      <c r="AI242" s="8">
        <f t="shared" si="120"/>
        <v>0</v>
      </c>
      <c r="AJ242" s="8">
        <f t="shared" si="120"/>
        <v>0</v>
      </c>
      <c r="AK242" s="8">
        <f t="shared" si="120"/>
        <v>0</v>
      </c>
      <c r="AL242" s="8">
        <f t="shared" si="120"/>
        <v>0</v>
      </c>
      <c r="AM242" s="8">
        <f t="shared" si="120"/>
        <v>0</v>
      </c>
      <c r="AN242" s="8">
        <f t="shared" si="120"/>
        <v>0</v>
      </c>
      <c r="AO242" s="8">
        <f t="shared" si="120"/>
        <v>0</v>
      </c>
      <c r="AP242" s="8">
        <f t="shared" si="120"/>
        <v>0</v>
      </c>
      <c r="AQ242" s="8">
        <f t="shared" si="120"/>
        <v>326.2</v>
      </c>
      <c r="AR242" s="128">
        <f t="shared" si="103"/>
        <v>1</v>
      </c>
    </row>
    <row r="243" spans="1:44" ht="15" x14ac:dyDescent="0.25">
      <c r="A243" s="55"/>
      <c r="B243" s="92"/>
      <c r="C243" s="86" t="s">
        <v>161</v>
      </c>
      <c r="D243" s="43" t="s">
        <v>162</v>
      </c>
      <c r="E243" s="8">
        <v>326.2</v>
      </c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>
        <v>326.2</v>
      </c>
      <c r="AR243" s="128">
        <f t="shared" si="103"/>
        <v>1</v>
      </c>
    </row>
    <row r="244" spans="1:44" ht="15" x14ac:dyDescent="0.25">
      <c r="A244" s="55" t="s">
        <v>527</v>
      </c>
      <c r="B244" s="55"/>
      <c r="C244" s="62"/>
      <c r="D244" s="304" t="s">
        <v>528</v>
      </c>
      <c r="E244" s="32">
        <f>E245</f>
        <v>453.32299999999998</v>
      </c>
      <c r="F244" s="32">
        <f t="shared" ref="F244:AQ247" si="121">F245</f>
        <v>0</v>
      </c>
      <c r="G244" s="32">
        <f t="shared" si="121"/>
        <v>0</v>
      </c>
      <c r="H244" s="32">
        <f t="shared" si="121"/>
        <v>0</v>
      </c>
      <c r="I244" s="32">
        <f t="shared" si="121"/>
        <v>0</v>
      </c>
      <c r="J244" s="32">
        <f t="shared" si="121"/>
        <v>0</v>
      </c>
      <c r="K244" s="32">
        <f t="shared" si="121"/>
        <v>0</v>
      </c>
      <c r="L244" s="32">
        <f t="shared" si="121"/>
        <v>0</v>
      </c>
      <c r="M244" s="32">
        <f t="shared" si="121"/>
        <v>0</v>
      </c>
      <c r="N244" s="32">
        <f t="shared" si="121"/>
        <v>0</v>
      </c>
      <c r="O244" s="32">
        <f t="shared" si="121"/>
        <v>0</v>
      </c>
      <c r="P244" s="32">
        <f t="shared" si="121"/>
        <v>0</v>
      </c>
      <c r="Q244" s="32">
        <f t="shared" si="121"/>
        <v>0</v>
      </c>
      <c r="R244" s="32">
        <f t="shared" si="121"/>
        <v>0</v>
      </c>
      <c r="S244" s="32">
        <f t="shared" si="121"/>
        <v>0</v>
      </c>
      <c r="T244" s="32">
        <f t="shared" si="121"/>
        <v>0</v>
      </c>
      <c r="U244" s="32">
        <f t="shared" si="121"/>
        <v>0</v>
      </c>
      <c r="V244" s="32">
        <f t="shared" si="121"/>
        <v>0</v>
      </c>
      <c r="W244" s="32">
        <f t="shared" si="121"/>
        <v>0</v>
      </c>
      <c r="X244" s="32">
        <f t="shared" si="121"/>
        <v>0</v>
      </c>
      <c r="Y244" s="32">
        <f t="shared" si="121"/>
        <v>0</v>
      </c>
      <c r="Z244" s="32">
        <f t="shared" si="121"/>
        <v>0</v>
      </c>
      <c r="AA244" s="32">
        <f t="shared" si="121"/>
        <v>0</v>
      </c>
      <c r="AB244" s="32">
        <f t="shared" si="121"/>
        <v>0</v>
      </c>
      <c r="AC244" s="32">
        <f t="shared" si="121"/>
        <v>0</v>
      </c>
      <c r="AD244" s="32">
        <f t="shared" si="121"/>
        <v>0</v>
      </c>
      <c r="AE244" s="32">
        <f t="shared" si="121"/>
        <v>0</v>
      </c>
      <c r="AF244" s="32">
        <f t="shared" si="121"/>
        <v>0</v>
      </c>
      <c r="AG244" s="32">
        <f t="shared" si="121"/>
        <v>0</v>
      </c>
      <c r="AH244" s="32">
        <f t="shared" si="121"/>
        <v>0</v>
      </c>
      <c r="AI244" s="32">
        <f t="shared" si="121"/>
        <v>0</v>
      </c>
      <c r="AJ244" s="32">
        <f t="shared" si="121"/>
        <v>0</v>
      </c>
      <c r="AK244" s="32">
        <f t="shared" si="121"/>
        <v>0</v>
      </c>
      <c r="AL244" s="32">
        <f t="shared" si="121"/>
        <v>0</v>
      </c>
      <c r="AM244" s="32">
        <f t="shared" si="121"/>
        <v>0</v>
      </c>
      <c r="AN244" s="32">
        <f t="shared" si="121"/>
        <v>0</v>
      </c>
      <c r="AO244" s="32">
        <f t="shared" si="121"/>
        <v>0</v>
      </c>
      <c r="AP244" s="32">
        <f t="shared" si="121"/>
        <v>0</v>
      </c>
      <c r="AQ244" s="32">
        <f t="shared" si="121"/>
        <v>438.654</v>
      </c>
      <c r="AR244" s="128">
        <f t="shared" si="103"/>
        <v>0.96764117417382312</v>
      </c>
    </row>
    <row r="245" spans="1:44" ht="26.25" customHeight="1" x14ac:dyDescent="0.25">
      <c r="A245" s="55"/>
      <c r="B245" s="44" t="s">
        <v>360</v>
      </c>
      <c r="C245" s="7"/>
      <c r="D245" s="43" t="s">
        <v>361</v>
      </c>
      <c r="E245" s="8">
        <f>E246</f>
        <v>453.32299999999998</v>
      </c>
      <c r="F245" s="8">
        <f t="shared" si="121"/>
        <v>0</v>
      </c>
      <c r="G245" s="8">
        <f t="shared" si="121"/>
        <v>0</v>
      </c>
      <c r="H245" s="8">
        <f t="shared" si="121"/>
        <v>0</v>
      </c>
      <c r="I245" s="8">
        <f t="shared" si="121"/>
        <v>0</v>
      </c>
      <c r="J245" s="8">
        <f t="shared" si="121"/>
        <v>0</v>
      </c>
      <c r="K245" s="8">
        <f t="shared" si="121"/>
        <v>0</v>
      </c>
      <c r="L245" s="8">
        <f t="shared" si="121"/>
        <v>0</v>
      </c>
      <c r="M245" s="8">
        <f t="shared" si="121"/>
        <v>0</v>
      </c>
      <c r="N245" s="8">
        <f t="shared" si="121"/>
        <v>0</v>
      </c>
      <c r="O245" s="8">
        <f t="shared" si="121"/>
        <v>0</v>
      </c>
      <c r="P245" s="8">
        <f t="shared" si="121"/>
        <v>0</v>
      </c>
      <c r="Q245" s="8">
        <f t="shared" si="121"/>
        <v>0</v>
      </c>
      <c r="R245" s="8">
        <f t="shared" si="121"/>
        <v>0</v>
      </c>
      <c r="S245" s="8">
        <f t="shared" si="121"/>
        <v>0</v>
      </c>
      <c r="T245" s="8">
        <f t="shared" si="121"/>
        <v>0</v>
      </c>
      <c r="U245" s="8">
        <f t="shared" si="121"/>
        <v>0</v>
      </c>
      <c r="V245" s="8">
        <f t="shared" si="121"/>
        <v>0</v>
      </c>
      <c r="W245" s="8">
        <f t="shared" si="121"/>
        <v>0</v>
      </c>
      <c r="X245" s="8">
        <f t="shared" si="121"/>
        <v>0</v>
      </c>
      <c r="Y245" s="8">
        <f t="shared" si="121"/>
        <v>0</v>
      </c>
      <c r="Z245" s="8">
        <f t="shared" si="121"/>
        <v>0</v>
      </c>
      <c r="AA245" s="8">
        <f t="shared" si="121"/>
        <v>0</v>
      </c>
      <c r="AB245" s="8">
        <f t="shared" si="121"/>
        <v>0</v>
      </c>
      <c r="AC245" s="8">
        <f t="shared" si="121"/>
        <v>0</v>
      </c>
      <c r="AD245" s="8">
        <f t="shared" si="121"/>
        <v>0</v>
      </c>
      <c r="AE245" s="8">
        <f t="shared" si="121"/>
        <v>0</v>
      </c>
      <c r="AF245" s="8">
        <f t="shared" si="121"/>
        <v>0</v>
      </c>
      <c r="AG245" s="8">
        <f t="shared" si="121"/>
        <v>0</v>
      </c>
      <c r="AH245" s="8">
        <f t="shared" si="121"/>
        <v>0</v>
      </c>
      <c r="AI245" s="8">
        <f t="shared" si="121"/>
        <v>0</v>
      </c>
      <c r="AJ245" s="8">
        <f t="shared" si="121"/>
        <v>0</v>
      </c>
      <c r="AK245" s="8">
        <f t="shared" si="121"/>
        <v>0</v>
      </c>
      <c r="AL245" s="8">
        <f t="shared" si="121"/>
        <v>0</v>
      </c>
      <c r="AM245" s="8">
        <f t="shared" si="121"/>
        <v>0</v>
      </c>
      <c r="AN245" s="8">
        <f t="shared" si="121"/>
        <v>0</v>
      </c>
      <c r="AO245" s="8">
        <f t="shared" si="121"/>
        <v>0</v>
      </c>
      <c r="AP245" s="8">
        <f t="shared" si="121"/>
        <v>0</v>
      </c>
      <c r="AQ245" s="8">
        <f t="shared" si="121"/>
        <v>438.654</v>
      </c>
      <c r="AR245" s="128">
        <f t="shared" si="103"/>
        <v>0.96764117417382312</v>
      </c>
    </row>
    <row r="246" spans="1:44" ht="30" x14ac:dyDescent="0.25">
      <c r="A246" s="55"/>
      <c r="B246" s="27" t="s">
        <v>395</v>
      </c>
      <c r="C246" s="51"/>
      <c r="D246" s="28" t="s">
        <v>396</v>
      </c>
      <c r="E246" s="8">
        <f>E247</f>
        <v>453.32299999999998</v>
      </c>
      <c r="F246" s="8">
        <f t="shared" si="121"/>
        <v>0</v>
      </c>
      <c r="G246" s="8">
        <f t="shared" si="121"/>
        <v>0</v>
      </c>
      <c r="H246" s="8">
        <f t="shared" si="121"/>
        <v>0</v>
      </c>
      <c r="I246" s="8">
        <f t="shared" si="121"/>
        <v>0</v>
      </c>
      <c r="J246" s="8">
        <f t="shared" si="121"/>
        <v>0</v>
      </c>
      <c r="K246" s="8">
        <f t="shared" si="121"/>
        <v>0</v>
      </c>
      <c r="L246" s="8">
        <f t="shared" si="121"/>
        <v>0</v>
      </c>
      <c r="M246" s="8">
        <f t="shared" si="121"/>
        <v>0</v>
      </c>
      <c r="N246" s="8">
        <f t="shared" si="121"/>
        <v>0</v>
      </c>
      <c r="O246" s="8">
        <f t="shared" si="121"/>
        <v>0</v>
      </c>
      <c r="P246" s="8">
        <f t="shared" si="121"/>
        <v>0</v>
      </c>
      <c r="Q246" s="8">
        <f t="shared" si="121"/>
        <v>0</v>
      </c>
      <c r="R246" s="8">
        <f t="shared" si="121"/>
        <v>0</v>
      </c>
      <c r="S246" s="8">
        <f t="shared" si="121"/>
        <v>0</v>
      </c>
      <c r="T246" s="8">
        <f t="shared" si="121"/>
        <v>0</v>
      </c>
      <c r="U246" s="8">
        <f t="shared" si="121"/>
        <v>0</v>
      </c>
      <c r="V246" s="8">
        <f t="shared" si="121"/>
        <v>0</v>
      </c>
      <c r="W246" s="8">
        <f t="shared" si="121"/>
        <v>0</v>
      </c>
      <c r="X246" s="8">
        <f t="shared" si="121"/>
        <v>0</v>
      </c>
      <c r="Y246" s="8">
        <f t="shared" si="121"/>
        <v>0</v>
      </c>
      <c r="Z246" s="8">
        <f t="shared" si="121"/>
        <v>0</v>
      </c>
      <c r="AA246" s="8">
        <f t="shared" si="121"/>
        <v>0</v>
      </c>
      <c r="AB246" s="8">
        <f t="shared" si="121"/>
        <v>0</v>
      </c>
      <c r="AC246" s="8">
        <f t="shared" si="121"/>
        <v>0</v>
      </c>
      <c r="AD246" s="8">
        <f t="shared" si="121"/>
        <v>0</v>
      </c>
      <c r="AE246" s="8">
        <f t="shared" si="121"/>
        <v>0</v>
      </c>
      <c r="AF246" s="8">
        <f t="shared" si="121"/>
        <v>0</v>
      </c>
      <c r="AG246" s="8">
        <f t="shared" si="121"/>
        <v>0</v>
      </c>
      <c r="AH246" s="8">
        <f t="shared" si="121"/>
        <v>0</v>
      </c>
      <c r="AI246" s="8">
        <f t="shared" si="121"/>
        <v>0</v>
      </c>
      <c r="AJ246" s="8">
        <f t="shared" si="121"/>
        <v>0</v>
      </c>
      <c r="AK246" s="8">
        <f t="shared" si="121"/>
        <v>0</v>
      </c>
      <c r="AL246" s="8">
        <f t="shared" si="121"/>
        <v>0</v>
      </c>
      <c r="AM246" s="8">
        <f t="shared" si="121"/>
        <v>0</v>
      </c>
      <c r="AN246" s="8">
        <f t="shared" si="121"/>
        <v>0</v>
      </c>
      <c r="AO246" s="8">
        <f t="shared" si="121"/>
        <v>0</v>
      </c>
      <c r="AP246" s="8">
        <f t="shared" si="121"/>
        <v>0</v>
      </c>
      <c r="AQ246" s="8">
        <f t="shared" si="121"/>
        <v>438.654</v>
      </c>
      <c r="AR246" s="128">
        <f t="shared" si="103"/>
        <v>0.96764117417382312</v>
      </c>
    </row>
    <row r="247" spans="1:44" ht="50.25" customHeight="1" x14ac:dyDescent="0.25">
      <c r="A247" s="55"/>
      <c r="B247" s="27" t="s">
        <v>525</v>
      </c>
      <c r="C247" s="55"/>
      <c r="D247" s="28" t="s">
        <v>526</v>
      </c>
      <c r="E247" s="8">
        <f>E248</f>
        <v>453.32299999999998</v>
      </c>
      <c r="F247" s="8">
        <f t="shared" si="121"/>
        <v>0</v>
      </c>
      <c r="G247" s="8">
        <f t="shared" si="121"/>
        <v>0</v>
      </c>
      <c r="H247" s="8">
        <f t="shared" si="121"/>
        <v>0</v>
      </c>
      <c r="I247" s="8">
        <f t="shared" si="121"/>
        <v>0</v>
      </c>
      <c r="J247" s="8">
        <f t="shared" si="121"/>
        <v>0</v>
      </c>
      <c r="K247" s="8">
        <f t="shared" si="121"/>
        <v>0</v>
      </c>
      <c r="L247" s="8">
        <f t="shared" si="121"/>
        <v>0</v>
      </c>
      <c r="M247" s="8">
        <f t="shared" si="121"/>
        <v>0</v>
      </c>
      <c r="N247" s="8">
        <f t="shared" si="121"/>
        <v>0</v>
      </c>
      <c r="O247" s="8">
        <f t="shared" si="121"/>
        <v>0</v>
      </c>
      <c r="P247" s="8">
        <f t="shared" si="121"/>
        <v>0</v>
      </c>
      <c r="Q247" s="8">
        <f t="shared" si="121"/>
        <v>0</v>
      </c>
      <c r="R247" s="8">
        <f t="shared" si="121"/>
        <v>0</v>
      </c>
      <c r="S247" s="8">
        <f t="shared" si="121"/>
        <v>0</v>
      </c>
      <c r="T247" s="8">
        <f t="shared" si="121"/>
        <v>0</v>
      </c>
      <c r="U247" s="8">
        <f t="shared" si="121"/>
        <v>0</v>
      </c>
      <c r="V247" s="8">
        <f t="shared" si="121"/>
        <v>0</v>
      </c>
      <c r="W247" s="8">
        <f t="shared" si="121"/>
        <v>0</v>
      </c>
      <c r="X247" s="8">
        <f t="shared" si="121"/>
        <v>0</v>
      </c>
      <c r="Y247" s="8">
        <f t="shared" si="121"/>
        <v>0</v>
      </c>
      <c r="Z247" s="8">
        <f t="shared" si="121"/>
        <v>0</v>
      </c>
      <c r="AA247" s="8">
        <f t="shared" si="121"/>
        <v>0</v>
      </c>
      <c r="AB247" s="8">
        <f t="shared" si="121"/>
        <v>0</v>
      </c>
      <c r="AC247" s="8">
        <f t="shared" si="121"/>
        <v>0</v>
      </c>
      <c r="AD247" s="8">
        <f t="shared" si="121"/>
        <v>0</v>
      </c>
      <c r="AE247" s="8">
        <f t="shared" si="121"/>
        <v>0</v>
      </c>
      <c r="AF247" s="8">
        <f t="shared" si="121"/>
        <v>0</v>
      </c>
      <c r="AG247" s="8">
        <f t="shared" si="121"/>
        <v>0</v>
      </c>
      <c r="AH247" s="8">
        <f t="shared" si="121"/>
        <v>0</v>
      </c>
      <c r="AI247" s="8">
        <f t="shared" si="121"/>
        <v>0</v>
      </c>
      <c r="AJ247" s="8">
        <f t="shared" si="121"/>
        <v>0</v>
      </c>
      <c r="AK247" s="8">
        <f t="shared" si="121"/>
        <v>0</v>
      </c>
      <c r="AL247" s="8">
        <f t="shared" si="121"/>
        <v>0</v>
      </c>
      <c r="AM247" s="8">
        <f t="shared" si="121"/>
        <v>0</v>
      </c>
      <c r="AN247" s="8">
        <f t="shared" si="121"/>
        <v>0</v>
      </c>
      <c r="AO247" s="8">
        <f t="shared" si="121"/>
        <v>0</v>
      </c>
      <c r="AP247" s="8">
        <f t="shared" si="121"/>
        <v>0</v>
      </c>
      <c r="AQ247" s="8">
        <f t="shared" si="121"/>
        <v>438.654</v>
      </c>
      <c r="AR247" s="128">
        <f t="shared" si="103"/>
        <v>0.96764117417382312</v>
      </c>
    </row>
    <row r="248" spans="1:44" ht="15" x14ac:dyDescent="0.25">
      <c r="A248" s="55"/>
      <c r="B248" s="92"/>
      <c r="C248" s="86" t="s">
        <v>161</v>
      </c>
      <c r="D248" s="43" t="s">
        <v>162</v>
      </c>
      <c r="E248" s="8">
        <v>453.32299999999998</v>
      </c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>
        <v>438.654</v>
      </c>
      <c r="AR248" s="128">
        <f t="shared" si="103"/>
        <v>0.96764117417382312</v>
      </c>
    </row>
    <row r="249" spans="1:44" ht="19.5" customHeight="1" x14ac:dyDescent="0.2">
      <c r="A249" s="72" t="s">
        <v>427</v>
      </c>
      <c r="B249" s="72"/>
      <c r="C249" s="67"/>
      <c r="D249" s="307" t="s">
        <v>428</v>
      </c>
      <c r="E249" s="111">
        <f>E251</f>
        <v>130</v>
      </c>
      <c r="F249" s="111" t="e">
        <f t="shared" ref="F249:AQ249" si="122">F251</f>
        <v>#REF!</v>
      </c>
      <c r="G249" s="111" t="e">
        <f t="shared" si="122"/>
        <v>#REF!</v>
      </c>
      <c r="H249" s="111" t="e">
        <f t="shared" si="122"/>
        <v>#REF!</v>
      </c>
      <c r="I249" s="111" t="e">
        <f t="shared" si="122"/>
        <v>#REF!</v>
      </c>
      <c r="J249" s="111" t="e">
        <f t="shared" si="122"/>
        <v>#REF!</v>
      </c>
      <c r="K249" s="111" t="e">
        <f t="shared" si="122"/>
        <v>#REF!</v>
      </c>
      <c r="L249" s="111" t="e">
        <f t="shared" si="122"/>
        <v>#REF!</v>
      </c>
      <c r="M249" s="111" t="e">
        <f t="shared" si="122"/>
        <v>#REF!</v>
      </c>
      <c r="N249" s="111" t="e">
        <f t="shared" si="122"/>
        <v>#REF!</v>
      </c>
      <c r="O249" s="111" t="e">
        <f t="shared" si="122"/>
        <v>#REF!</v>
      </c>
      <c r="P249" s="111" t="e">
        <f t="shared" si="122"/>
        <v>#REF!</v>
      </c>
      <c r="Q249" s="111" t="e">
        <f t="shared" si="122"/>
        <v>#REF!</v>
      </c>
      <c r="R249" s="111" t="e">
        <f t="shared" si="122"/>
        <v>#REF!</v>
      </c>
      <c r="S249" s="111" t="e">
        <f t="shared" si="122"/>
        <v>#REF!</v>
      </c>
      <c r="T249" s="111" t="e">
        <f t="shared" si="122"/>
        <v>#REF!</v>
      </c>
      <c r="U249" s="111" t="e">
        <f t="shared" si="122"/>
        <v>#REF!</v>
      </c>
      <c r="V249" s="111" t="e">
        <f t="shared" si="122"/>
        <v>#REF!</v>
      </c>
      <c r="W249" s="111" t="e">
        <f t="shared" si="122"/>
        <v>#REF!</v>
      </c>
      <c r="X249" s="111" t="e">
        <f t="shared" si="122"/>
        <v>#REF!</v>
      </c>
      <c r="Y249" s="111" t="e">
        <f t="shared" si="122"/>
        <v>#REF!</v>
      </c>
      <c r="Z249" s="111" t="e">
        <f t="shared" si="122"/>
        <v>#REF!</v>
      </c>
      <c r="AA249" s="111" t="e">
        <f t="shared" si="122"/>
        <v>#REF!</v>
      </c>
      <c r="AB249" s="111" t="e">
        <f t="shared" si="122"/>
        <v>#REF!</v>
      </c>
      <c r="AC249" s="111" t="e">
        <f t="shared" si="122"/>
        <v>#REF!</v>
      </c>
      <c r="AD249" s="111" t="e">
        <f t="shared" si="122"/>
        <v>#REF!</v>
      </c>
      <c r="AE249" s="111" t="e">
        <f t="shared" si="122"/>
        <v>#REF!</v>
      </c>
      <c r="AF249" s="111" t="e">
        <f t="shared" si="122"/>
        <v>#REF!</v>
      </c>
      <c r="AG249" s="111" t="e">
        <f t="shared" si="122"/>
        <v>#REF!</v>
      </c>
      <c r="AH249" s="111" t="e">
        <f t="shared" si="122"/>
        <v>#REF!</v>
      </c>
      <c r="AI249" s="111" t="e">
        <f t="shared" si="122"/>
        <v>#REF!</v>
      </c>
      <c r="AJ249" s="111" t="e">
        <f t="shared" si="122"/>
        <v>#REF!</v>
      </c>
      <c r="AK249" s="111" t="e">
        <f t="shared" si="122"/>
        <v>#REF!</v>
      </c>
      <c r="AL249" s="111" t="e">
        <f t="shared" si="122"/>
        <v>#REF!</v>
      </c>
      <c r="AM249" s="111" t="e">
        <f t="shared" si="122"/>
        <v>#REF!</v>
      </c>
      <c r="AN249" s="111" t="e">
        <f t="shared" si="122"/>
        <v>#REF!</v>
      </c>
      <c r="AO249" s="111" t="e">
        <f t="shared" si="122"/>
        <v>#REF!</v>
      </c>
      <c r="AP249" s="111" t="e">
        <f t="shared" si="122"/>
        <v>#REF!</v>
      </c>
      <c r="AQ249" s="111">
        <f t="shared" si="122"/>
        <v>126.93299999999999</v>
      </c>
      <c r="AR249" s="129">
        <f t="shared" si="103"/>
        <v>0.9764076923076922</v>
      </c>
    </row>
    <row r="250" spans="1:44" ht="33" customHeight="1" x14ac:dyDescent="0.25">
      <c r="A250" s="55" t="s">
        <v>429</v>
      </c>
      <c r="B250" s="72"/>
      <c r="C250" s="67"/>
      <c r="D250" s="43" t="s">
        <v>430</v>
      </c>
      <c r="E250" s="32">
        <f>E251</f>
        <v>130</v>
      </c>
      <c r="F250" s="32" t="e">
        <f t="shared" ref="F250:AQ251" si="123">F251</f>
        <v>#REF!</v>
      </c>
      <c r="G250" s="32" t="e">
        <f t="shared" si="123"/>
        <v>#REF!</v>
      </c>
      <c r="H250" s="32" t="e">
        <f t="shared" si="123"/>
        <v>#REF!</v>
      </c>
      <c r="I250" s="32" t="e">
        <f t="shared" si="123"/>
        <v>#REF!</v>
      </c>
      <c r="J250" s="32" t="e">
        <f t="shared" si="123"/>
        <v>#REF!</v>
      </c>
      <c r="K250" s="32" t="e">
        <f t="shared" si="123"/>
        <v>#REF!</v>
      </c>
      <c r="L250" s="32" t="e">
        <f t="shared" si="123"/>
        <v>#REF!</v>
      </c>
      <c r="M250" s="32" t="e">
        <f t="shared" si="123"/>
        <v>#REF!</v>
      </c>
      <c r="N250" s="32" t="e">
        <f t="shared" si="123"/>
        <v>#REF!</v>
      </c>
      <c r="O250" s="32" t="e">
        <f t="shared" si="123"/>
        <v>#REF!</v>
      </c>
      <c r="P250" s="32" t="e">
        <f t="shared" si="123"/>
        <v>#REF!</v>
      </c>
      <c r="Q250" s="32" t="e">
        <f t="shared" si="123"/>
        <v>#REF!</v>
      </c>
      <c r="R250" s="32" t="e">
        <f t="shared" si="123"/>
        <v>#REF!</v>
      </c>
      <c r="S250" s="32" t="e">
        <f t="shared" si="123"/>
        <v>#REF!</v>
      </c>
      <c r="T250" s="32" t="e">
        <f t="shared" si="123"/>
        <v>#REF!</v>
      </c>
      <c r="U250" s="32" t="e">
        <f t="shared" si="123"/>
        <v>#REF!</v>
      </c>
      <c r="V250" s="32" t="e">
        <f t="shared" si="123"/>
        <v>#REF!</v>
      </c>
      <c r="W250" s="32" t="e">
        <f t="shared" si="123"/>
        <v>#REF!</v>
      </c>
      <c r="X250" s="32" t="e">
        <f t="shared" si="123"/>
        <v>#REF!</v>
      </c>
      <c r="Y250" s="32" t="e">
        <f t="shared" si="123"/>
        <v>#REF!</v>
      </c>
      <c r="Z250" s="32" t="e">
        <f t="shared" si="123"/>
        <v>#REF!</v>
      </c>
      <c r="AA250" s="32" t="e">
        <f t="shared" si="123"/>
        <v>#REF!</v>
      </c>
      <c r="AB250" s="32" t="e">
        <f t="shared" si="123"/>
        <v>#REF!</v>
      </c>
      <c r="AC250" s="32" t="e">
        <f t="shared" si="123"/>
        <v>#REF!</v>
      </c>
      <c r="AD250" s="32" t="e">
        <f t="shared" si="123"/>
        <v>#REF!</v>
      </c>
      <c r="AE250" s="32" t="e">
        <f t="shared" si="123"/>
        <v>#REF!</v>
      </c>
      <c r="AF250" s="32" t="e">
        <f t="shared" si="123"/>
        <v>#REF!</v>
      </c>
      <c r="AG250" s="32" t="e">
        <f t="shared" si="123"/>
        <v>#REF!</v>
      </c>
      <c r="AH250" s="32" t="e">
        <f t="shared" si="123"/>
        <v>#REF!</v>
      </c>
      <c r="AI250" s="32" t="e">
        <f t="shared" si="123"/>
        <v>#REF!</v>
      </c>
      <c r="AJ250" s="32" t="e">
        <f t="shared" si="123"/>
        <v>#REF!</v>
      </c>
      <c r="AK250" s="32" t="e">
        <f t="shared" si="123"/>
        <v>#REF!</v>
      </c>
      <c r="AL250" s="32" t="e">
        <f t="shared" si="123"/>
        <v>#REF!</v>
      </c>
      <c r="AM250" s="32" t="e">
        <f t="shared" si="123"/>
        <v>#REF!</v>
      </c>
      <c r="AN250" s="32" t="e">
        <f t="shared" si="123"/>
        <v>#REF!</v>
      </c>
      <c r="AO250" s="32" t="e">
        <f t="shared" si="123"/>
        <v>#REF!</v>
      </c>
      <c r="AP250" s="32" t="e">
        <f t="shared" si="123"/>
        <v>#REF!</v>
      </c>
      <c r="AQ250" s="32">
        <f t="shared" si="123"/>
        <v>126.93299999999999</v>
      </c>
      <c r="AR250" s="128">
        <f t="shared" si="103"/>
        <v>0.9764076923076922</v>
      </c>
    </row>
    <row r="251" spans="1:44" ht="47.25" customHeight="1" x14ac:dyDescent="0.25">
      <c r="A251" s="72"/>
      <c r="B251" s="27" t="s">
        <v>142</v>
      </c>
      <c r="C251" s="329"/>
      <c r="D251" s="43" t="s">
        <v>143</v>
      </c>
      <c r="E251" s="32">
        <f>E252</f>
        <v>130</v>
      </c>
      <c r="F251" s="32" t="e">
        <f t="shared" si="123"/>
        <v>#REF!</v>
      </c>
      <c r="G251" s="32" t="e">
        <f t="shared" si="123"/>
        <v>#REF!</v>
      </c>
      <c r="H251" s="32" t="e">
        <f t="shared" si="123"/>
        <v>#REF!</v>
      </c>
      <c r="I251" s="32" t="e">
        <f t="shared" si="123"/>
        <v>#REF!</v>
      </c>
      <c r="J251" s="32" t="e">
        <f t="shared" si="123"/>
        <v>#REF!</v>
      </c>
      <c r="K251" s="32" t="e">
        <f t="shared" si="123"/>
        <v>#REF!</v>
      </c>
      <c r="L251" s="32" t="e">
        <f t="shared" si="123"/>
        <v>#REF!</v>
      </c>
      <c r="M251" s="32" t="e">
        <f t="shared" si="123"/>
        <v>#REF!</v>
      </c>
      <c r="N251" s="32" t="e">
        <f t="shared" si="123"/>
        <v>#REF!</v>
      </c>
      <c r="O251" s="32" t="e">
        <f t="shared" si="123"/>
        <v>#REF!</v>
      </c>
      <c r="P251" s="32" t="e">
        <f t="shared" si="123"/>
        <v>#REF!</v>
      </c>
      <c r="Q251" s="32" t="e">
        <f t="shared" si="123"/>
        <v>#REF!</v>
      </c>
      <c r="R251" s="32" t="e">
        <f t="shared" si="123"/>
        <v>#REF!</v>
      </c>
      <c r="S251" s="32" t="e">
        <f t="shared" si="123"/>
        <v>#REF!</v>
      </c>
      <c r="T251" s="32" t="e">
        <f t="shared" si="123"/>
        <v>#REF!</v>
      </c>
      <c r="U251" s="32" t="e">
        <f t="shared" si="123"/>
        <v>#REF!</v>
      </c>
      <c r="V251" s="32" t="e">
        <f t="shared" si="123"/>
        <v>#REF!</v>
      </c>
      <c r="W251" s="32" t="e">
        <f t="shared" si="123"/>
        <v>#REF!</v>
      </c>
      <c r="X251" s="32" t="e">
        <f t="shared" si="123"/>
        <v>#REF!</v>
      </c>
      <c r="Y251" s="32" t="e">
        <f t="shared" si="123"/>
        <v>#REF!</v>
      </c>
      <c r="Z251" s="32" t="e">
        <f t="shared" si="123"/>
        <v>#REF!</v>
      </c>
      <c r="AA251" s="32" t="e">
        <f t="shared" si="123"/>
        <v>#REF!</v>
      </c>
      <c r="AB251" s="32" t="e">
        <f t="shared" si="123"/>
        <v>#REF!</v>
      </c>
      <c r="AC251" s="32" t="e">
        <f t="shared" si="123"/>
        <v>#REF!</v>
      </c>
      <c r="AD251" s="32" t="e">
        <f t="shared" si="123"/>
        <v>#REF!</v>
      </c>
      <c r="AE251" s="32" t="e">
        <f t="shared" si="123"/>
        <v>#REF!</v>
      </c>
      <c r="AF251" s="32" t="e">
        <f t="shared" si="123"/>
        <v>#REF!</v>
      </c>
      <c r="AG251" s="32" t="e">
        <f t="shared" si="123"/>
        <v>#REF!</v>
      </c>
      <c r="AH251" s="32" t="e">
        <f t="shared" si="123"/>
        <v>#REF!</v>
      </c>
      <c r="AI251" s="32" t="e">
        <f t="shared" si="123"/>
        <v>#REF!</v>
      </c>
      <c r="AJ251" s="32" t="e">
        <f t="shared" si="123"/>
        <v>#REF!</v>
      </c>
      <c r="AK251" s="32" t="e">
        <f t="shared" si="123"/>
        <v>#REF!</v>
      </c>
      <c r="AL251" s="32" t="e">
        <f t="shared" si="123"/>
        <v>#REF!</v>
      </c>
      <c r="AM251" s="32" t="e">
        <f t="shared" si="123"/>
        <v>#REF!</v>
      </c>
      <c r="AN251" s="32" t="e">
        <f t="shared" si="123"/>
        <v>#REF!</v>
      </c>
      <c r="AO251" s="32" t="e">
        <f t="shared" si="123"/>
        <v>#REF!</v>
      </c>
      <c r="AP251" s="32" t="e">
        <f t="shared" si="123"/>
        <v>#REF!</v>
      </c>
      <c r="AQ251" s="32">
        <f t="shared" si="123"/>
        <v>126.93299999999999</v>
      </c>
      <c r="AR251" s="128">
        <f t="shared" si="103"/>
        <v>0.9764076923076922</v>
      </c>
    </row>
    <row r="252" spans="1:44" ht="23.25" customHeight="1" x14ac:dyDescent="0.25">
      <c r="A252" s="72"/>
      <c r="B252" s="27" t="s">
        <v>175</v>
      </c>
      <c r="C252" s="55"/>
      <c r="D252" s="28" t="s">
        <v>176</v>
      </c>
      <c r="E252" s="32">
        <f>E253+E256</f>
        <v>130</v>
      </c>
      <c r="F252" s="32" t="e">
        <f t="shared" ref="F252:AQ252" si="124">F253+F256</f>
        <v>#REF!</v>
      </c>
      <c r="G252" s="32" t="e">
        <f t="shared" si="124"/>
        <v>#REF!</v>
      </c>
      <c r="H252" s="32" t="e">
        <f t="shared" si="124"/>
        <v>#REF!</v>
      </c>
      <c r="I252" s="32" t="e">
        <f t="shared" si="124"/>
        <v>#REF!</v>
      </c>
      <c r="J252" s="32" t="e">
        <f t="shared" si="124"/>
        <v>#REF!</v>
      </c>
      <c r="K252" s="32" t="e">
        <f t="shared" si="124"/>
        <v>#REF!</v>
      </c>
      <c r="L252" s="32" t="e">
        <f t="shared" si="124"/>
        <v>#REF!</v>
      </c>
      <c r="M252" s="32" t="e">
        <f t="shared" si="124"/>
        <v>#REF!</v>
      </c>
      <c r="N252" s="32" t="e">
        <f t="shared" si="124"/>
        <v>#REF!</v>
      </c>
      <c r="O252" s="32" t="e">
        <f t="shared" si="124"/>
        <v>#REF!</v>
      </c>
      <c r="P252" s="32" t="e">
        <f t="shared" si="124"/>
        <v>#REF!</v>
      </c>
      <c r="Q252" s="32" t="e">
        <f t="shared" si="124"/>
        <v>#REF!</v>
      </c>
      <c r="R252" s="32" t="e">
        <f t="shared" si="124"/>
        <v>#REF!</v>
      </c>
      <c r="S252" s="32" t="e">
        <f t="shared" si="124"/>
        <v>#REF!</v>
      </c>
      <c r="T252" s="32" t="e">
        <f t="shared" si="124"/>
        <v>#REF!</v>
      </c>
      <c r="U252" s="32" t="e">
        <f t="shared" si="124"/>
        <v>#REF!</v>
      </c>
      <c r="V252" s="32" t="e">
        <f t="shared" si="124"/>
        <v>#REF!</v>
      </c>
      <c r="W252" s="32" t="e">
        <f t="shared" si="124"/>
        <v>#REF!</v>
      </c>
      <c r="X252" s="32" t="e">
        <f t="shared" si="124"/>
        <v>#REF!</v>
      </c>
      <c r="Y252" s="32" t="e">
        <f t="shared" si="124"/>
        <v>#REF!</v>
      </c>
      <c r="Z252" s="32" t="e">
        <f t="shared" si="124"/>
        <v>#REF!</v>
      </c>
      <c r="AA252" s="32" t="e">
        <f t="shared" si="124"/>
        <v>#REF!</v>
      </c>
      <c r="AB252" s="32" t="e">
        <f t="shared" si="124"/>
        <v>#REF!</v>
      </c>
      <c r="AC252" s="32" t="e">
        <f t="shared" si="124"/>
        <v>#REF!</v>
      </c>
      <c r="AD252" s="32" t="e">
        <f t="shared" si="124"/>
        <v>#REF!</v>
      </c>
      <c r="AE252" s="32" t="e">
        <f t="shared" si="124"/>
        <v>#REF!</v>
      </c>
      <c r="AF252" s="32" t="e">
        <f t="shared" si="124"/>
        <v>#REF!</v>
      </c>
      <c r="AG252" s="32" t="e">
        <f t="shared" si="124"/>
        <v>#REF!</v>
      </c>
      <c r="AH252" s="32" t="e">
        <f t="shared" si="124"/>
        <v>#REF!</v>
      </c>
      <c r="AI252" s="32" t="e">
        <f t="shared" si="124"/>
        <v>#REF!</v>
      </c>
      <c r="AJ252" s="32" t="e">
        <f t="shared" si="124"/>
        <v>#REF!</v>
      </c>
      <c r="AK252" s="32" t="e">
        <f t="shared" si="124"/>
        <v>#REF!</v>
      </c>
      <c r="AL252" s="32" t="e">
        <f t="shared" si="124"/>
        <v>#REF!</v>
      </c>
      <c r="AM252" s="32" t="e">
        <f t="shared" si="124"/>
        <v>#REF!</v>
      </c>
      <c r="AN252" s="32" t="e">
        <f t="shared" si="124"/>
        <v>#REF!</v>
      </c>
      <c r="AO252" s="32" t="e">
        <f t="shared" si="124"/>
        <v>#REF!</v>
      </c>
      <c r="AP252" s="32" t="e">
        <f t="shared" si="124"/>
        <v>#REF!</v>
      </c>
      <c r="AQ252" s="32">
        <f t="shared" si="124"/>
        <v>126.93299999999999</v>
      </c>
      <c r="AR252" s="128">
        <f t="shared" si="103"/>
        <v>0.9764076923076922</v>
      </c>
    </row>
    <row r="253" spans="1:44" ht="33.75" customHeight="1" x14ac:dyDescent="0.25">
      <c r="A253" s="72"/>
      <c r="B253" s="56" t="s">
        <v>177</v>
      </c>
      <c r="C253" s="70"/>
      <c r="D253" s="109" t="s">
        <v>178</v>
      </c>
      <c r="E253" s="32">
        <f>E254</f>
        <v>100</v>
      </c>
      <c r="F253" s="32">
        <f t="shared" ref="F253:AQ254" si="125">F254</f>
        <v>0</v>
      </c>
      <c r="G253" s="32">
        <f t="shared" si="125"/>
        <v>0</v>
      </c>
      <c r="H253" s="32">
        <f t="shared" si="125"/>
        <v>0</v>
      </c>
      <c r="I253" s="32">
        <f t="shared" si="125"/>
        <v>0</v>
      </c>
      <c r="J253" s="32">
        <f t="shared" si="125"/>
        <v>0</v>
      </c>
      <c r="K253" s="32">
        <f t="shared" si="125"/>
        <v>0</v>
      </c>
      <c r="L253" s="32">
        <f t="shared" si="125"/>
        <v>0</v>
      </c>
      <c r="M253" s="32">
        <f t="shared" si="125"/>
        <v>0</v>
      </c>
      <c r="N253" s="32">
        <f t="shared" si="125"/>
        <v>0</v>
      </c>
      <c r="O253" s="32">
        <f t="shared" si="125"/>
        <v>0</v>
      </c>
      <c r="P253" s="32">
        <f t="shared" si="125"/>
        <v>0</v>
      </c>
      <c r="Q253" s="32">
        <f t="shared" si="125"/>
        <v>0</v>
      </c>
      <c r="R253" s="32">
        <f t="shared" si="125"/>
        <v>0</v>
      </c>
      <c r="S253" s="32">
        <f t="shared" si="125"/>
        <v>0</v>
      </c>
      <c r="T253" s="32">
        <f t="shared" si="125"/>
        <v>0</v>
      </c>
      <c r="U253" s="32">
        <f t="shared" si="125"/>
        <v>0</v>
      </c>
      <c r="V253" s="32">
        <f t="shared" si="125"/>
        <v>0</v>
      </c>
      <c r="W253" s="32">
        <f t="shared" si="125"/>
        <v>0</v>
      </c>
      <c r="X253" s="32">
        <f t="shared" si="125"/>
        <v>0</v>
      </c>
      <c r="Y253" s="32">
        <f t="shared" si="125"/>
        <v>0</v>
      </c>
      <c r="Z253" s="32">
        <f t="shared" si="125"/>
        <v>0</v>
      </c>
      <c r="AA253" s="32">
        <f t="shared" si="125"/>
        <v>0</v>
      </c>
      <c r="AB253" s="32">
        <f t="shared" si="125"/>
        <v>0</v>
      </c>
      <c r="AC253" s="32">
        <f t="shared" si="125"/>
        <v>0</v>
      </c>
      <c r="AD253" s="32">
        <f t="shared" si="125"/>
        <v>0</v>
      </c>
      <c r="AE253" s="32">
        <f t="shared" si="125"/>
        <v>0</v>
      </c>
      <c r="AF253" s="32">
        <f t="shared" si="125"/>
        <v>0</v>
      </c>
      <c r="AG253" s="32">
        <f t="shared" si="125"/>
        <v>0</v>
      </c>
      <c r="AH253" s="32">
        <f t="shared" si="125"/>
        <v>0</v>
      </c>
      <c r="AI253" s="32">
        <f t="shared" si="125"/>
        <v>0</v>
      </c>
      <c r="AJ253" s="32">
        <f t="shared" si="125"/>
        <v>0</v>
      </c>
      <c r="AK253" s="32">
        <f t="shared" si="125"/>
        <v>0</v>
      </c>
      <c r="AL253" s="32">
        <f t="shared" si="125"/>
        <v>0</v>
      </c>
      <c r="AM253" s="32">
        <f t="shared" si="125"/>
        <v>0</v>
      </c>
      <c r="AN253" s="32">
        <f t="shared" si="125"/>
        <v>0</v>
      </c>
      <c r="AO253" s="32">
        <f t="shared" si="125"/>
        <v>0</v>
      </c>
      <c r="AP253" s="32">
        <f t="shared" si="125"/>
        <v>0</v>
      </c>
      <c r="AQ253" s="32">
        <f t="shared" si="125"/>
        <v>98.632999999999996</v>
      </c>
      <c r="AR253" s="128">
        <f t="shared" si="103"/>
        <v>0.98632999999999993</v>
      </c>
    </row>
    <row r="254" spans="1:44" ht="35.25" customHeight="1" x14ac:dyDescent="0.25">
      <c r="A254" s="72"/>
      <c r="B254" s="27" t="s">
        <v>179</v>
      </c>
      <c r="C254" s="65"/>
      <c r="D254" s="65" t="s">
        <v>180</v>
      </c>
      <c r="E254" s="32">
        <f>E255</f>
        <v>100</v>
      </c>
      <c r="F254" s="32">
        <f t="shared" si="125"/>
        <v>0</v>
      </c>
      <c r="G254" s="32">
        <f t="shared" si="125"/>
        <v>0</v>
      </c>
      <c r="H254" s="32">
        <f t="shared" si="125"/>
        <v>0</v>
      </c>
      <c r="I254" s="32">
        <f t="shared" si="125"/>
        <v>0</v>
      </c>
      <c r="J254" s="32">
        <f t="shared" si="125"/>
        <v>0</v>
      </c>
      <c r="K254" s="32">
        <f t="shared" si="125"/>
        <v>0</v>
      </c>
      <c r="L254" s="32">
        <f t="shared" si="125"/>
        <v>0</v>
      </c>
      <c r="M254" s="32">
        <f t="shared" si="125"/>
        <v>0</v>
      </c>
      <c r="N254" s="32">
        <f t="shared" si="125"/>
        <v>0</v>
      </c>
      <c r="O254" s="32">
        <f t="shared" si="125"/>
        <v>0</v>
      </c>
      <c r="P254" s="32">
        <f t="shared" si="125"/>
        <v>0</v>
      </c>
      <c r="Q254" s="32">
        <f t="shared" si="125"/>
        <v>0</v>
      </c>
      <c r="R254" s="32">
        <f t="shared" si="125"/>
        <v>0</v>
      </c>
      <c r="S254" s="32">
        <f t="shared" si="125"/>
        <v>0</v>
      </c>
      <c r="T254" s="32">
        <f t="shared" si="125"/>
        <v>0</v>
      </c>
      <c r="U254" s="32">
        <f t="shared" si="125"/>
        <v>0</v>
      </c>
      <c r="V254" s="32">
        <f t="shared" si="125"/>
        <v>0</v>
      </c>
      <c r="W254" s="32">
        <f t="shared" si="125"/>
        <v>0</v>
      </c>
      <c r="X254" s="32">
        <f t="shared" si="125"/>
        <v>0</v>
      </c>
      <c r="Y254" s="32">
        <f t="shared" si="125"/>
        <v>0</v>
      </c>
      <c r="Z254" s="32">
        <f t="shared" si="125"/>
        <v>0</v>
      </c>
      <c r="AA254" s="32">
        <f t="shared" si="125"/>
        <v>0</v>
      </c>
      <c r="AB254" s="32">
        <f t="shared" si="125"/>
        <v>0</v>
      </c>
      <c r="AC254" s="32">
        <f t="shared" si="125"/>
        <v>0</v>
      </c>
      <c r="AD254" s="32">
        <f t="shared" si="125"/>
        <v>0</v>
      </c>
      <c r="AE254" s="32">
        <f t="shared" si="125"/>
        <v>0</v>
      </c>
      <c r="AF254" s="32">
        <f t="shared" si="125"/>
        <v>0</v>
      </c>
      <c r="AG254" s="32">
        <f t="shared" si="125"/>
        <v>0</v>
      </c>
      <c r="AH254" s="32">
        <f t="shared" si="125"/>
        <v>0</v>
      </c>
      <c r="AI254" s="32">
        <f t="shared" si="125"/>
        <v>0</v>
      </c>
      <c r="AJ254" s="32">
        <f t="shared" si="125"/>
        <v>0</v>
      </c>
      <c r="AK254" s="32">
        <f t="shared" si="125"/>
        <v>0</v>
      </c>
      <c r="AL254" s="32">
        <f t="shared" si="125"/>
        <v>0</v>
      </c>
      <c r="AM254" s="32">
        <f t="shared" si="125"/>
        <v>0</v>
      </c>
      <c r="AN254" s="32">
        <f t="shared" si="125"/>
        <v>0</v>
      </c>
      <c r="AO254" s="32">
        <f t="shared" si="125"/>
        <v>0</v>
      </c>
      <c r="AP254" s="32">
        <f t="shared" si="125"/>
        <v>0</v>
      </c>
      <c r="AQ254" s="32">
        <f t="shared" si="125"/>
        <v>98.632999999999996</v>
      </c>
      <c r="AR254" s="128">
        <f t="shared" si="103"/>
        <v>0.98632999999999993</v>
      </c>
    </row>
    <row r="255" spans="1:44" ht="39" customHeight="1" x14ac:dyDescent="0.25">
      <c r="A255" s="72"/>
      <c r="B255" s="27"/>
      <c r="C255" s="44" t="s">
        <v>70</v>
      </c>
      <c r="D255" s="42" t="s">
        <v>71</v>
      </c>
      <c r="E255" s="32">
        <v>100</v>
      </c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>
        <v>98.632999999999996</v>
      </c>
      <c r="AR255" s="128">
        <f t="shared" si="103"/>
        <v>0.98632999999999993</v>
      </c>
    </row>
    <row r="256" spans="1:44" ht="36" customHeight="1" x14ac:dyDescent="0.25">
      <c r="A256" s="72"/>
      <c r="B256" s="56" t="s">
        <v>181</v>
      </c>
      <c r="C256" s="9"/>
      <c r="D256" s="60" t="s">
        <v>182</v>
      </c>
      <c r="E256" s="32">
        <f>E257+E259+E261</f>
        <v>30</v>
      </c>
      <c r="F256" s="32" t="e">
        <f t="shared" ref="F256:AQ256" si="126">F257+F259+F261</f>
        <v>#REF!</v>
      </c>
      <c r="G256" s="32" t="e">
        <f t="shared" si="126"/>
        <v>#REF!</v>
      </c>
      <c r="H256" s="32" t="e">
        <f t="shared" si="126"/>
        <v>#REF!</v>
      </c>
      <c r="I256" s="32" t="e">
        <f t="shared" si="126"/>
        <v>#REF!</v>
      </c>
      <c r="J256" s="32" t="e">
        <f t="shared" si="126"/>
        <v>#REF!</v>
      </c>
      <c r="K256" s="32" t="e">
        <f t="shared" si="126"/>
        <v>#REF!</v>
      </c>
      <c r="L256" s="32" t="e">
        <f t="shared" si="126"/>
        <v>#REF!</v>
      </c>
      <c r="M256" s="32" t="e">
        <f t="shared" si="126"/>
        <v>#REF!</v>
      </c>
      <c r="N256" s="32" t="e">
        <f t="shared" si="126"/>
        <v>#REF!</v>
      </c>
      <c r="O256" s="32" t="e">
        <f t="shared" si="126"/>
        <v>#REF!</v>
      </c>
      <c r="P256" s="32" t="e">
        <f t="shared" si="126"/>
        <v>#REF!</v>
      </c>
      <c r="Q256" s="32" t="e">
        <f t="shared" si="126"/>
        <v>#REF!</v>
      </c>
      <c r="R256" s="32" t="e">
        <f t="shared" si="126"/>
        <v>#REF!</v>
      </c>
      <c r="S256" s="32" t="e">
        <f t="shared" si="126"/>
        <v>#REF!</v>
      </c>
      <c r="T256" s="32" t="e">
        <f t="shared" si="126"/>
        <v>#REF!</v>
      </c>
      <c r="U256" s="32" t="e">
        <f t="shared" si="126"/>
        <v>#REF!</v>
      </c>
      <c r="V256" s="32" t="e">
        <f t="shared" si="126"/>
        <v>#REF!</v>
      </c>
      <c r="W256" s="32" t="e">
        <f t="shared" si="126"/>
        <v>#REF!</v>
      </c>
      <c r="X256" s="32" t="e">
        <f t="shared" si="126"/>
        <v>#REF!</v>
      </c>
      <c r="Y256" s="32" t="e">
        <f t="shared" si="126"/>
        <v>#REF!</v>
      </c>
      <c r="Z256" s="32" t="e">
        <f t="shared" si="126"/>
        <v>#REF!</v>
      </c>
      <c r="AA256" s="32" t="e">
        <f t="shared" si="126"/>
        <v>#REF!</v>
      </c>
      <c r="AB256" s="32" t="e">
        <f t="shared" si="126"/>
        <v>#REF!</v>
      </c>
      <c r="AC256" s="32" t="e">
        <f t="shared" si="126"/>
        <v>#REF!</v>
      </c>
      <c r="AD256" s="32" t="e">
        <f t="shared" si="126"/>
        <v>#REF!</v>
      </c>
      <c r="AE256" s="32" t="e">
        <f t="shared" si="126"/>
        <v>#REF!</v>
      </c>
      <c r="AF256" s="32" t="e">
        <f t="shared" si="126"/>
        <v>#REF!</v>
      </c>
      <c r="AG256" s="32" t="e">
        <f t="shared" si="126"/>
        <v>#REF!</v>
      </c>
      <c r="AH256" s="32" t="e">
        <f t="shared" si="126"/>
        <v>#REF!</v>
      </c>
      <c r="AI256" s="32" t="e">
        <f t="shared" si="126"/>
        <v>#REF!</v>
      </c>
      <c r="AJ256" s="32" t="e">
        <f t="shared" si="126"/>
        <v>#REF!</v>
      </c>
      <c r="AK256" s="32" t="e">
        <f t="shared" si="126"/>
        <v>#REF!</v>
      </c>
      <c r="AL256" s="32" t="e">
        <f t="shared" si="126"/>
        <v>#REF!</v>
      </c>
      <c r="AM256" s="32" t="e">
        <f t="shared" si="126"/>
        <v>#REF!</v>
      </c>
      <c r="AN256" s="32" t="e">
        <f t="shared" si="126"/>
        <v>#REF!</v>
      </c>
      <c r="AO256" s="32" t="e">
        <f t="shared" si="126"/>
        <v>#REF!</v>
      </c>
      <c r="AP256" s="32" t="e">
        <f t="shared" si="126"/>
        <v>#REF!</v>
      </c>
      <c r="AQ256" s="32">
        <f t="shared" si="126"/>
        <v>28.3</v>
      </c>
      <c r="AR256" s="128">
        <f t="shared" si="103"/>
        <v>0.94333333333333336</v>
      </c>
    </row>
    <row r="257" spans="1:46" ht="42" customHeight="1" x14ac:dyDescent="0.25">
      <c r="A257" s="72"/>
      <c r="B257" s="27" t="s">
        <v>183</v>
      </c>
      <c r="C257" s="70"/>
      <c r="D257" s="71" t="s">
        <v>184</v>
      </c>
      <c r="E257" s="32">
        <f>E258</f>
        <v>3</v>
      </c>
      <c r="F257" s="32">
        <f t="shared" ref="F257:AQ257" si="127">F258</f>
        <v>0</v>
      </c>
      <c r="G257" s="32">
        <f t="shared" si="127"/>
        <v>0</v>
      </c>
      <c r="H257" s="32">
        <f t="shared" si="127"/>
        <v>0</v>
      </c>
      <c r="I257" s="32">
        <f t="shared" si="127"/>
        <v>0</v>
      </c>
      <c r="J257" s="32">
        <f t="shared" si="127"/>
        <v>0</v>
      </c>
      <c r="K257" s="32">
        <f t="shared" si="127"/>
        <v>0</v>
      </c>
      <c r="L257" s="32">
        <f t="shared" si="127"/>
        <v>0</v>
      </c>
      <c r="M257" s="32">
        <f t="shared" si="127"/>
        <v>0</v>
      </c>
      <c r="N257" s="32">
        <f t="shared" si="127"/>
        <v>0</v>
      </c>
      <c r="O257" s="32">
        <f t="shared" si="127"/>
        <v>0</v>
      </c>
      <c r="P257" s="32">
        <f t="shared" si="127"/>
        <v>0</v>
      </c>
      <c r="Q257" s="32">
        <f t="shared" si="127"/>
        <v>0</v>
      </c>
      <c r="R257" s="32">
        <f t="shared" si="127"/>
        <v>0</v>
      </c>
      <c r="S257" s="32">
        <f t="shared" si="127"/>
        <v>0</v>
      </c>
      <c r="T257" s="32">
        <f t="shared" si="127"/>
        <v>0</v>
      </c>
      <c r="U257" s="32">
        <f t="shared" si="127"/>
        <v>0</v>
      </c>
      <c r="V257" s="32">
        <f t="shared" si="127"/>
        <v>0</v>
      </c>
      <c r="W257" s="32">
        <f t="shared" si="127"/>
        <v>0</v>
      </c>
      <c r="X257" s="32">
        <f t="shared" si="127"/>
        <v>0</v>
      </c>
      <c r="Y257" s="32">
        <f t="shared" si="127"/>
        <v>0</v>
      </c>
      <c r="Z257" s="32">
        <f t="shared" si="127"/>
        <v>0</v>
      </c>
      <c r="AA257" s="32">
        <f t="shared" si="127"/>
        <v>0</v>
      </c>
      <c r="AB257" s="32">
        <f t="shared" si="127"/>
        <v>0</v>
      </c>
      <c r="AC257" s="32">
        <f t="shared" si="127"/>
        <v>0</v>
      </c>
      <c r="AD257" s="32">
        <f t="shared" si="127"/>
        <v>0</v>
      </c>
      <c r="AE257" s="32">
        <f t="shared" si="127"/>
        <v>0</v>
      </c>
      <c r="AF257" s="32">
        <f t="shared" si="127"/>
        <v>0</v>
      </c>
      <c r="AG257" s="32">
        <f t="shared" si="127"/>
        <v>0</v>
      </c>
      <c r="AH257" s="32">
        <f t="shared" si="127"/>
        <v>0</v>
      </c>
      <c r="AI257" s="32">
        <f t="shared" si="127"/>
        <v>0</v>
      </c>
      <c r="AJ257" s="32">
        <f t="shared" si="127"/>
        <v>0</v>
      </c>
      <c r="AK257" s="32">
        <f t="shared" si="127"/>
        <v>0</v>
      </c>
      <c r="AL257" s="32">
        <f t="shared" si="127"/>
        <v>0</v>
      </c>
      <c r="AM257" s="32">
        <f t="shared" si="127"/>
        <v>0</v>
      </c>
      <c r="AN257" s="32">
        <f t="shared" si="127"/>
        <v>0</v>
      </c>
      <c r="AO257" s="32">
        <f t="shared" si="127"/>
        <v>0</v>
      </c>
      <c r="AP257" s="32">
        <f t="shared" si="127"/>
        <v>0</v>
      </c>
      <c r="AQ257" s="32">
        <f t="shared" si="127"/>
        <v>3</v>
      </c>
      <c r="AR257" s="128">
        <f t="shared" si="103"/>
        <v>1</v>
      </c>
    </row>
    <row r="258" spans="1:46" ht="38.25" customHeight="1" x14ac:dyDescent="0.25">
      <c r="A258" s="72"/>
      <c r="B258" s="72"/>
      <c r="C258" s="44" t="s">
        <v>70</v>
      </c>
      <c r="D258" s="42" t="s">
        <v>71</v>
      </c>
      <c r="E258" s="32">
        <v>3</v>
      </c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>
        <v>3</v>
      </c>
      <c r="AR258" s="128">
        <f t="shared" si="103"/>
        <v>1</v>
      </c>
    </row>
    <row r="259" spans="1:46" ht="69.75" customHeight="1" x14ac:dyDescent="0.25">
      <c r="A259" s="55"/>
      <c r="B259" s="27" t="s">
        <v>185</v>
      </c>
      <c r="C259" s="65"/>
      <c r="D259" s="65" t="s">
        <v>186</v>
      </c>
      <c r="E259" s="32">
        <f>E260</f>
        <v>22</v>
      </c>
      <c r="F259" s="32" t="e">
        <f t="shared" ref="F259:AQ261" si="128">F260</f>
        <v>#REF!</v>
      </c>
      <c r="G259" s="32" t="e">
        <f t="shared" si="128"/>
        <v>#REF!</v>
      </c>
      <c r="H259" s="32" t="e">
        <f t="shared" si="128"/>
        <v>#REF!</v>
      </c>
      <c r="I259" s="32" t="e">
        <f t="shared" si="128"/>
        <v>#REF!</v>
      </c>
      <c r="J259" s="32" t="e">
        <f t="shared" si="128"/>
        <v>#REF!</v>
      </c>
      <c r="K259" s="32" t="e">
        <f t="shared" si="128"/>
        <v>#REF!</v>
      </c>
      <c r="L259" s="32" t="e">
        <f t="shared" si="128"/>
        <v>#REF!</v>
      </c>
      <c r="M259" s="32" t="e">
        <f t="shared" si="128"/>
        <v>#REF!</v>
      </c>
      <c r="N259" s="32" t="e">
        <f t="shared" si="128"/>
        <v>#REF!</v>
      </c>
      <c r="O259" s="32" t="e">
        <f t="shared" si="128"/>
        <v>#REF!</v>
      </c>
      <c r="P259" s="32" t="e">
        <f t="shared" si="128"/>
        <v>#REF!</v>
      </c>
      <c r="Q259" s="32" t="e">
        <f t="shared" si="128"/>
        <v>#REF!</v>
      </c>
      <c r="R259" s="32" t="e">
        <f t="shared" si="128"/>
        <v>#REF!</v>
      </c>
      <c r="S259" s="32" t="e">
        <f t="shared" si="128"/>
        <v>#REF!</v>
      </c>
      <c r="T259" s="32" t="e">
        <f t="shared" si="128"/>
        <v>#REF!</v>
      </c>
      <c r="U259" s="32" t="e">
        <f t="shared" si="128"/>
        <v>#REF!</v>
      </c>
      <c r="V259" s="32" t="e">
        <f t="shared" si="128"/>
        <v>#REF!</v>
      </c>
      <c r="W259" s="32" t="e">
        <f t="shared" si="128"/>
        <v>#REF!</v>
      </c>
      <c r="X259" s="32" t="e">
        <f t="shared" si="128"/>
        <v>#REF!</v>
      </c>
      <c r="Y259" s="32" t="e">
        <f t="shared" si="128"/>
        <v>#REF!</v>
      </c>
      <c r="Z259" s="32" t="e">
        <f t="shared" si="128"/>
        <v>#REF!</v>
      </c>
      <c r="AA259" s="32" t="e">
        <f t="shared" si="128"/>
        <v>#REF!</v>
      </c>
      <c r="AB259" s="32" t="e">
        <f t="shared" si="128"/>
        <v>#REF!</v>
      </c>
      <c r="AC259" s="32" t="e">
        <f t="shared" si="128"/>
        <v>#REF!</v>
      </c>
      <c r="AD259" s="32" t="e">
        <f t="shared" si="128"/>
        <v>#REF!</v>
      </c>
      <c r="AE259" s="32" t="e">
        <f t="shared" si="128"/>
        <v>#REF!</v>
      </c>
      <c r="AF259" s="32" t="e">
        <f t="shared" si="128"/>
        <v>#REF!</v>
      </c>
      <c r="AG259" s="32" t="e">
        <f t="shared" si="128"/>
        <v>#REF!</v>
      </c>
      <c r="AH259" s="32" t="e">
        <f t="shared" si="128"/>
        <v>#REF!</v>
      </c>
      <c r="AI259" s="32" t="e">
        <f t="shared" si="128"/>
        <v>#REF!</v>
      </c>
      <c r="AJ259" s="32" t="e">
        <f t="shared" si="128"/>
        <v>#REF!</v>
      </c>
      <c r="AK259" s="32" t="e">
        <f t="shared" si="128"/>
        <v>#REF!</v>
      </c>
      <c r="AL259" s="32" t="e">
        <f t="shared" si="128"/>
        <v>#REF!</v>
      </c>
      <c r="AM259" s="32" t="e">
        <f t="shared" si="128"/>
        <v>#REF!</v>
      </c>
      <c r="AN259" s="32" t="e">
        <f t="shared" si="128"/>
        <v>#REF!</v>
      </c>
      <c r="AO259" s="32" t="e">
        <f t="shared" si="128"/>
        <v>#REF!</v>
      </c>
      <c r="AP259" s="32" t="e">
        <f t="shared" si="128"/>
        <v>#REF!</v>
      </c>
      <c r="AQ259" s="32">
        <f t="shared" si="128"/>
        <v>22</v>
      </c>
      <c r="AR259" s="128">
        <f t="shared" si="103"/>
        <v>1</v>
      </c>
    </row>
    <row r="260" spans="1:46" ht="45" x14ac:dyDescent="0.25">
      <c r="A260" s="55"/>
      <c r="B260" s="72"/>
      <c r="C260" s="37" t="s">
        <v>13</v>
      </c>
      <c r="D260" s="48" t="s">
        <v>14</v>
      </c>
      <c r="E260" s="32">
        <v>22</v>
      </c>
      <c r="F260" s="32" t="e">
        <f t="shared" si="128"/>
        <v>#REF!</v>
      </c>
      <c r="G260" s="32" t="e">
        <f t="shared" si="128"/>
        <v>#REF!</v>
      </c>
      <c r="H260" s="32" t="e">
        <f t="shared" si="128"/>
        <v>#REF!</v>
      </c>
      <c r="I260" s="32" t="e">
        <f t="shared" si="128"/>
        <v>#REF!</v>
      </c>
      <c r="J260" s="32" t="e">
        <f t="shared" si="128"/>
        <v>#REF!</v>
      </c>
      <c r="K260" s="32" t="e">
        <f t="shared" si="128"/>
        <v>#REF!</v>
      </c>
      <c r="L260" s="32" t="e">
        <f t="shared" si="128"/>
        <v>#REF!</v>
      </c>
      <c r="M260" s="32" t="e">
        <f t="shared" si="128"/>
        <v>#REF!</v>
      </c>
      <c r="N260" s="32" t="e">
        <f t="shared" si="128"/>
        <v>#REF!</v>
      </c>
      <c r="O260" s="32" t="e">
        <f t="shared" si="128"/>
        <v>#REF!</v>
      </c>
      <c r="P260" s="32" t="e">
        <f t="shared" si="128"/>
        <v>#REF!</v>
      </c>
      <c r="Q260" s="32" t="e">
        <f t="shared" si="128"/>
        <v>#REF!</v>
      </c>
      <c r="R260" s="32" t="e">
        <f t="shared" si="128"/>
        <v>#REF!</v>
      </c>
      <c r="S260" s="32" t="e">
        <f t="shared" si="128"/>
        <v>#REF!</v>
      </c>
      <c r="T260" s="32" t="e">
        <f t="shared" si="128"/>
        <v>#REF!</v>
      </c>
      <c r="U260" s="32" t="e">
        <f t="shared" si="128"/>
        <v>#REF!</v>
      </c>
      <c r="V260" s="32" t="e">
        <f t="shared" si="128"/>
        <v>#REF!</v>
      </c>
      <c r="W260" s="32" t="e">
        <f t="shared" si="128"/>
        <v>#REF!</v>
      </c>
      <c r="X260" s="32" t="e">
        <f t="shared" si="128"/>
        <v>#REF!</v>
      </c>
      <c r="Y260" s="32" t="e">
        <f t="shared" si="128"/>
        <v>#REF!</v>
      </c>
      <c r="Z260" s="32" t="e">
        <f t="shared" si="128"/>
        <v>#REF!</v>
      </c>
      <c r="AA260" s="32" t="e">
        <f t="shared" si="128"/>
        <v>#REF!</v>
      </c>
      <c r="AB260" s="32" t="e">
        <f t="shared" si="128"/>
        <v>#REF!</v>
      </c>
      <c r="AC260" s="32" t="e">
        <f t="shared" si="128"/>
        <v>#REF!</v>
      </c>
      <c r="AD260" s="32" t="e">
        <f t="shared" si="128"/>
        <v>#REF!</v>
      </c>
      <c r="AE260" s="32" t="e">
        <f t="shared" si="128"/>
        <v>#REF!</v>
      </c>
      <c r="AF260" s="32" t="e">
        <f t="shared" si="128"/>
        <v>#REF!</v>
      </c>
      <c r="AG260" s="32" t="e">
        <f t="shared" si="128"/>
        <v>#REF!</v>
      </c>
      <c r="AH260" s="32" t="e">
        <f t="shared" si="128"/>
        <v>#REF!</v>
      </c>
      <c r="AI260" s="32" t="e">
        <f t="shared" si="128"/>
        <v>#REF!</v>
      </c>
      <c r="AJ260" s="32" t="e">
        <f t="shared" si="128"/>
        <v>#REF!</v>
      </c>
      <c r="AK260" s="32" t="e">
        <f t="shared" si="128"/>
        <v>#REF!</v>
      </c>
      <c r="AL260" s="32" t="e">
        <f t="shared" si="128"/>
        <v>#REF!</v>
      </c>
      <c r="AM260" s="32" t="e">
        <f t="shared" si="128"/>
        <v>#REF!</v>
      </c>
      <c r="AN260" s="32" t="e">
        <f t="shared" si="128"/>
        <v>#REF!</v>
      </c>
      <c r="AO260" s="32" t="e">
        <f t="shared" si="128"/>
        <v>#REF!</v>
      </c>
      <c r="AP260" s="32" t="e">
        <f t="shared" si="128"/>
        <v>#REF!</v>
      </c>
      <c r="AQ260" s="32">
        <v>22</v>
      </c>
      <c r="AR260" s="128">
        <f t="shared" si="103"/>
        <v>1</v>
      </c>
    </row>
    <row r="261" spans="1:46" ht="45" x14ac:dyDescent="0.25">
      <c r="A261" s="55"/>
      <c r="B261" s="27" t="s">
        <v>187</v>
      </c>
      <c r="C261" s="65"/>
      <c r="D261" s="65" t="s">
        <v>188</v>
      </c>
      <c r="E261" s="32">
        <f>E262</f>
        <v>5</v>
      </c>
      <c r="F261" s="32" t="e">
        <f t="shared" si="128"/>
        <v>#REF!</v>
      </c>
      <c r="G261" s="32" t="e">
        <f t="shared" si="128"/>
        <v>#REF!</v>
      </c>
      <c r="H261" s="32" t="e">
        <f t="shared" si="128"/>
        <v>#REF!</v>
      </c>
      <c r="I261" s="32" t="e">
        <f t="shared" si="128"/>
        <v>#REF!</v>
      </c>
      <c r="J261" s="32" t="e">
        <f t="shared" si="128"/>
        <v>#REF!</v>
      </c>
      <c r="K261" s="32" t="e">
        <f t="shared" si="128"/>
        <v>#REF!</v>
      </c>
      <c r="L261" s="32" t="e">
        <f t="shared" si="128"/>
        <v>#REF!</v>
      </c>
      <c r="M261" s="32" t="e">
        <f t="shared" si="128"/>
        <v>#REF!</v>
      </c>
      <c r="N261" s="32" t="e">
        <f t="shared" si="128"/>
        <v>#REF!</v>
      </c>
      <c r="O261" s="32" t="e">
        <f t="shared" si="128"/>
        <v>#REF!</v>
      </c>
      <c r="P261" s="32" t="e">
        <f t="shared" si="128"/>
        <v>#REF!</v>
      </c>
      <c r="Q261" s="32" t="e">
        <f t="shared" si="128"/>
        <v>#REF!</v>
      </c>
      <c r="R261" s="32" t="e">
        <f t="shared" si="128"/>
        <v>#REF!</v>
      </c>
      <c r="S261" s="32" t="e">
        <f t="shared" si="128"/>
        <v>#REF!</v>
      </c>
      <c r="T261" s="32" t="e">
        <f t="shared" si="128"/>
        <v>#REF!</v>
      </c>
      <c r="U261" s="32" t="e">
        <f t="shared" si="128"/>
        <v>#REF!</v>
      </c>
      <c r="V261" s="32" t="e">
        <f t="shared" si="128"/>
        <v>#REF!</v>
      </c>
      <c r="W261" s="32" t="e">
        <f t="shared" si="128"/>
        <v>#REF!</v>
      </c>
      <c r="X261" s="32" t="e">
        <f t="shared" si="128"/>
        <v>#REF!</v>
      </c>
      <c r="Y261" s="32" t="e">
        <f t="shared" si="128"/>
        <v>#REF!</v>
      </c>
      <c r="Z261" s="32" t="e">
        <f t="shared" si="128"/>
        <v>#REF!</v>
      </c>
      <c r="AA261" s="32" t="e">
        <f t="shared" si="128"/>
        <v>#REF!</v>
      </c>
      <c r="AB261" s="32" t="e">
        <f t="shared" si="128"/>
        <v>#REF!</v>
      </c>
      <c r="AC261" s="32" t="e">
        <f t="shared" si="128"/>
        <v>#REF!</v>
      </c>
      <c r="AD261" s="32" t="e">
        <f t="shared" si="128"/>
        <v>#REF!</v>
      </c>
      <c r="AE261" s="32" t="e">
        <f t="shared" si="128"/>
        <v>#REF!</v>
      </c>
      <c r="AF261" s="32" t="e">
        <f t="shared" si="128"/>
        <v>#REF!</v>
      </c>
      <c r="AG261" s="32" t="e">
        <f t="shared" si="128"/>
        <v>#REF!</v>
      </c>
      <c r="AH261" s="32" t="e">
        <f t="shared" si="128"/>
        <v>#REF!</v>
      </c>
      <c r="AI261" s="32" t="e">
        <f t="shared" si="128"/>
        <v>#REF!</v>
      </c>
      <c r="AJ261" s="32" t="e">
        <f t="shared" si="128"/>
        <v>#REF!</v>
      </c>
      <c r="AK261" s="32" t="e">
        <f t="shared" si="128"/>
        <v>#REF!</v>
      </c>
      <c r="AL261" s="32" t="e">
        <f t="shared" si="128"/>
        <v>#REF!</v>
      </c>
      <c r="AM261" s="32" t="e">
        <f t="shared" si="128"/>
        <v>#REF!</v>
      </c>
      <c r="AN261" s="32" t="e">
        <f t="shared" si="128"/>
        <v>#REF!</v>
      </c>
      <c r="AO261" s="32" t="e">
        <f t="shared" si="128"/>
        <v>#REF!</v>
      </c>
      <c r="AP261" s="32" t="e">
        <f t="shared" si="128"/>
        <v>#REF!</v>
      </c>
      <c r="AQ261" s="32">
        <f t="shared" si="128"/>
        <v>3.3</v>
      </c>
      <c r="AR261" s="128">
        <f t="shared" si="103"/>
        <v>0.65999999999999992</v>
      </c>
    </row>
    <row r="262" spans="1:46" ht="45" x14ac:dyDescent="0.25">
      <c r="A262" s="55"/>
      <c r="B262" s="72"/>
      <c r="C262" s="37" t="s">
        <v>13</v>
      </c>
      <c r="D262" s="48" t="s">
        <v>14</v>
      </c>
      <c r="E262" s="32">
        <v>5</v>
      </c>
      <c r="F262" s="32" t="e">
        <f>#REF!</f>
        <v>#REF!</v>
      </c>
      <c r="G262" s="32" t="e">
        <f>#REF!</f>
        <v>#REF!</v>
      </c>
      <c r="H262" s="32" t="e">
        <f>#REF!</f>
        <v>#REF!</v>
      </c>
      <c r="I262" s="32" t="e">
        <f>#REF!</f>
        <v>#REF!</v>
      </c>
      <c r="J262" s="32" t="e">
        <f>#REF!</f>
        <v>#REF!</v>
      </c>
      <c r="K262" s="32" t="e">
        <f>#REF!</f>
        <v>#REF!</v>
      </c>
      <c r="L262" s="32" t="e">
        <f>#REF!</f>
        <v>#REF!</v>
      </c>
      <c r="M262" s="32" t="e">
        <f>#REF!</f>
        <v>#REF!</v>
      </c>
      <c r="N262" s="32" t="e">
        <f>#REF!</f>
        <v>#REF!</v>
      </c>
      <c r="O262" s="32" t="e">
        <f>#REF!</f>
        <v>#REF!</v>
      </c>
      <c r="P262" s="32" t="e">
        <f>#REF!</f>
        <v>#REF!</v>
      </c>
      <c r="Q262" s="32" t="e">
        <f>#REF!</f>
        <v>#REF!</v>
      </c>
      <c r="R262" s="32" t="e">
        <f>#REF!</f>
        <v>#REF!</v>
      </c>
      <c r="S262" s="32" t="e">
        <f>#REF!</f>
        <v>#REF!</v>
      </c>
      <c r="T262" s="32" t="e">
        <f>#REF!</f>
        <v>#REF!</v>
      </c>
      <c r="U262" s="32" t="e">
        <f>#REF!</f>
        <v>#REF!</v>
      </c>
      <c r="V262" s="32" t="e">
        <f>#REF!</f>
        <v>#REF!</v>
      </c>
      <c r="W262" s="32" t="e">
        <f>#REF!</f>
        <v>#REF!</v>
      </c>
      <c r="X262" s="32" t="e">
        <f>#REF!</f>
        <v>#REF!</v>
      </c>
      <c r="Y262" s="32" t="e">
        <f>#REF!</f>
        <v>#REF!</v>
      </c>
      <c r="Z262" s="32" t="e">
        <f>#REF!</f>
        <v>#REF!</v>
      </c>
      <c r="AA262" s="32" t="e">
        <f>#REF!</f>
        <v>#REF!</v>
      </c>
      <c r="AB262" s="32" t="e">
        <f>#REF!</f>
        <v>#REF!</v>
      </c>
      <c r="AC262" s="32" t="e">
        <f>#REF!</f>
        <v>#REF!</v>
      </c>
      <c r="AD262" s="32" t="e">
        <f>#REF!</f>
        <v>#REF!</v>
      </c>
      <c r="AE262" s="32" t="e">
        <f>#REF!</f>
        <v>#REF!</v>
      </c>
      <c r="AF262" s="32" t="e">
        <f>#REF!</f>
        <v>#REF!</v>
      </c>
      <c r="AG262" s="32" t="e">
        <f>#REF!</f>
        <v>#REF!</v>
      </c>
      <c r="AH262" s="32" t="e">
        <f>#REF!</f>
        <v>#REF!</v>
      </c>
      <c r="AI262" s="32" t="e">
        <f>#REF!</f>
        <v>#REF!</v>
      </c>
      <c r="AJ262" s="32" t="e">
        <f>#REF!</f>
        <v>#REF!</v>
      </c>
      <c r="AK262" s="32" t="e">
        <f>#REF!</f>
        <v>#REF!</v>
      </c>
      <c r="AL262" s="32" t="e">
        <f>#REF!</f>
        <v>#REF!</v>
      </c>
      <c r="AM262" s="32" t="e">
        <f>#REF!</f>
        <v>#REF!</v>
      </c>
      <c r="AN262" s="32" t="e">
        <f>#REF!</f>
        <v>#REF!</v>
      </c>
      <c r="AO262" s="32" t="e">
        <f>#REF!</f>
        <v>#REF!</v>
      </c>
      <c r="AP262" s="32" t="e">
        <f>#REF!</f>
        <v>#REF!</v>
      </c>
      <c r="AQ262" s="32">
        <v>3.3</v>
      </c>
      <c r="AR262" s="128">
        <f t="shared" si="103"/>
        <v>0.65999999999999992</v>
      </c>
    </row>
    <row r="263" spans="1:46" ht="16.5" customHeight="1" x14ac:dyDescent="0.2">
      <c r="A263" s="72" t="s">
        <v>431</v>
      </c>
      <c r="B263" s="72"/>
      <c r="C263" s="67"/>
      <c r="D263" s="307" t="s">
        <v>432</v>
      </c>
      <c r="E263" s="111">
        <f t="shared" ref="E263:AQ263" si="129">E264+E291+E328+E354+E318</f>
        <v>362944.39900000003</v>
      </c>
      <c r="F263" s="111" t="e">
        <f t="shared" si="129"/>
        <v>#REF!</v>
      </c>
      <c r="G263" s="111" t="e">
        <f t="shared" si="129"/>
        <v>#REF!</v>
      </c>
      <c r="H263" s="111" t="e">
        <f t="shared" si="129"/>
        <v>#REF!</v>
      </c>
      <c r="I263" s="111" t="e">
        <f t="shared" si="129"/>
        <v>#REF!</v>
      </c>
      <c r="J263" s="111" t="e">
        <f t="shared" si="129"/>
        <v>#REF!</v>
      </c>
      <c r="K263" s="111" t="e">
        <f t="shared" si="129"/>
        <v>#REF!</v>
      </c>
      <c r="L263" s="111" t="e">
        <f t="shared" si="129"/>
        <v>#REF!</v>
      </c>
      <c r="M263" s="111" t="e">
        <f t="shared" si="129"/>
        <v>#REF!</v>
      </c>
      <c r="N263" s="111" t="e">
        <f t="shared" si="129"/>
        <v>#REF!</v>
      </c>
      <c r="O263" s="111" t="e">
        <f t="shared" si="129"/>
        <v>#REF!</v>
      </c>
      <c r="P263" s="111" t="e">
        <f t="shared" si="129"/>
        <v>#REF!</v>
      </c>
      <c r="Q263" s="111" t="e">
        <f t="shared" si="129"/>
        <v>#REF!</v>
      </c>
      <c r="R263" s="111" t="e">
        <f t="shared" si="129"/>
        <v>#REF!</v>
      </c>
      <c r="S263" s="111" t="e">
        <f t="shared" si="129"/>
        <v>#REF!</v>
      </c>
      <c r="T263" s="111" t="e">
        <f t="shared" si="129"/>
        <v>#REF!</v>
      </c>
      <c r="U263" s="111" t="e">
        <f t="shared" si="129"/>
        <v>#REF!</v>
      </c>
      <c r="V263" s="111" t="e">
        <f t="shared" si="129"/>
        <v>#REF!</v>
      </c>
      <c r="W263" s="111" t="e">
        <f t="shared" si="129"/>
        <v>#REF!</v>
      </c>
      <c r="X263" s="111" t="e">
        <f t="shared" si="129"/>
        <v>#REF!</v>
      </c>
      <c r="Y263" s="111" t="e">
        <f t="shared" si="129"/>
        <v>#REF!</v>
      </c>
      <c r="Z263" s="111" t="e">
        <f t="shared" si="129"/>
        <v>#REF!</v>
      </c>
      <c r="AA263" s="111" t="e">
        <f t="shared" si="129"/>
        <v>#REF!</v>
      </c>
      <c r="AB263" s="111" t="e">
        <f t="shared" si="129"/>
        <v>#REF!</v>
      </c>
      <c r="AC263" s="111" t="e">
        <f t="shared" si="129"/>
        <v>#REF!</v>
      </c>
      <c r="AD263" s="111" t="e">
        <f t="shared" si="129"/>
        <v>#REF!</v>
      </c>
      <c r="AE263" s="111" t="e">
        <f t="shared" si="129"/>
        <v>#REF!</v>
      </c>
      <c r="AF263" s="111" t="e">
        <f t="shared" si="129"/>
        <v>#REF!</v>
      </c>
      <c r="AG263" s="111" t="e">
        <f t="shared" si="129"/>
        <v>#REF!</v>
      </c>
      <c r="AH263" s="111" t="e">
        <f t="shared" si="129"/>
        <v>#REF!</v>
      </c>
      <c r="AI263" s="111" t="e">
        <f t="shared" si="129"/>
        <v>#REF!</v>
      </c>
      <c r="AJ263" s="111" t="e">
        <f t="shared" si="129"/>
        <v>#REF!</v>
      </c>
      <c r="AK263" s="111" t="e">
        <f t="shared" si="129"/>
        <v>#REF!</v>
      </c>
      <c r="AL263" s="111" t="e">
        <f t="shared" si="129"/>
        <v>#REF!</v>
      </c>
      <c r="AM263" s="111" t="e">
        <f t="shared" si="129"/>
        <v>#REF!</v>
      </c>
      <c r="AN263" s="111" t="e">
        <f t="shared" si="129"/>
        <v>#REF!</v>
      </c>
      <c r="AO263" s="111" t="e">
        <f t="shared" si="129"/>
        <v>#REF!</v>
      </c>
      <c r="AP263" s="111" t="e">
        <f t="shared" si="129"/>
        <v>#REF!</v>
      </c>
      <c r="AQ263" s="111">
        <f t="shared" si="129"/>
        <v>328719.39599999995</v>
      </c>
      <c r="AR263" s="129">
        <f t="shared" si="103"/>
        <v>0.90570180144865642</v>
      </c>
      <c r="AT263" s="19"/>
    </row>
    <row r="264" spans="1:46" ht="20.25" customHeight="1" x14ac:dyDescent="0.25">
      <c r="A264" s="55" t="s">
        <v>433</v>
      </c>
      <c r="B264" s="72"/>
      <c r="C264" s="67"/>
      <c r="D264" s="330" t="s">
        <v>434</v>
      </c>
      <c r="E264" s="32">
        <f>E265+E272</f>
        <v>135596.736</v>
      </c>
      <c r="F264" s="32" t="e">
        <f t="shared" ref="F264:AQ264" si="130">F265+F272</f>
        <v>#REF!</v>
      </c>
      <c r="G264" s="32" t="e">
        <f t="shared" si="130"/>
        <v>#REF!</v>
      </c>
      <c r="H264" s="32" t="e">
        <f t="shared" si="130"/>
        <v>#REF!</v>
      </c>
      <c r="I264" s="32" t="e">
        <f t="shared" si="130"/>
        <v>#REF!</v>
      </c>
      <c r="J264" s="32" t="e">
        <f t="shared" si="130"/>
        <v>#REF!</v>
      </c>
      <c r="K264" s="32" t="e">
        <f t="shared" si="130"/>
        <v>#REF!</v>
      </c>
      <c r="L264" s="32" t="e">
        <f t="shared" si="130"/>
        <v>#REF!</v>
      </c>
      <c r="M264" s="32" t="e">
        <f t="shared" si="130"/>
        <v>#REF!</v>
      </c>
      <c r="N264" s="32" t="e">
        <f t="shared" si="130"/>
        <v>#REF!</v>
      </c>
      <c r="O264" s="32" t="e">
        <f t="shared" si="130"/>
        <v>#REF!</v>
      </c>
      <c r="P264" s="32" t="e">
        <f t="shared" si="130"/>
        <v>#REF!</v>
      </c>
      <c r="Q264" s="32" t="e">
        <f t="shared" si="130"/>
        <v>#REF!</v>
      </c>
      <c r="R264" s="32" t="e">
        <f t="shared" si="130"/>
        <v>#REF!</v>
      </c>
      <c r="S264" s="32" t="e">
        <f t="shared" si="130"/>
        <v>#REF!</v>
      </c>
      <c r="T264" s="32" t="e">
        <f t="shared" si="130"/>
        <v>#REF!</v>
      </c>
      <c r="U264" s="32" t="e">
        <f t="shared" si="130"/>
        <v>#REF!</v>
      </c>
      <c r="V264" s="32" t="e">
        <f t="shared" si="130"/>
        <v>#REF!</v>
      </c>
      <c r="W264" s="32" t="e">
        <f t="shared" si="130"/>
        <v>#REF!</v>
      </c>
      <c r="X264" s="32" t="e">
        <f t="shared" si="130"/>
        <v>#REF!</v>
      </c>
      <c r="Y264" s="32" t="e">
        <f t="shared" si="130"/>
        <v>#REF!</v>
      </c>
      <c r="Z264" s="32" t="e">
        <f t="shared" si="130"/>
        <v>#REF!</v>
      </c>
      <c r="AA264" s="32" t="e">
        <f t="shared" si="130"/>
        <v>#REF!</v>
      </c>
      <c r="AB264" s="32" t="e">
        <f t="shared" si="130"/>
        <v>#REF!</v>
      </c>
      <c r="AC264" s="32" t="e">
        <f t="shared" si="130"/>
        <v>#REF!</v>
      </c>
      <c r="AD264" s="32" t="e">
        <f t="shared" si="130"/>
        <v>#REF!</v>
      </c>
      <c r="AE264" s="32" t="e">
        <f t="shared" si="130"/>
        <v>#REF!</v>
      </c>
      <c r="AF264" s="32" t="e">
        <f t="shared" si="130"/>
        <v>#REF!</v>
      </c>
      <c r="AG264" s="32" t="e">
        <f t="shared" si="130"/>
        <v>#REF!</v>
      </c>
      <c r="AH264" s="32" t="e">
        <f t="shared" si="130"/>
        <v>#REF!</v>
      </c>
      <c r="AI264" s="32" t="e">
        <f t="shared" si="130"/>
        <v>#REF!</v>
      </c>
      <c r="AJ264" s="32" t="e">
        <f t="shared" si="130"/>
        <v>#REF!</v>
      </c>
      <c r="AK264" s="32" t="e">
        <f t="shared" si="130"/>
        <v>#REF!</v>
      </c>
      <c r="AL264" s="32" t="e">
        <f t="shared" si="130"/>
        <v>#REF!</v>
      </c>
      <c r="AM264" s="32" t="e">
        <f t="shared" si="130"/>
        <v>#REF!</v>
      </c>
      <c r="AN264" s="32" t="e">
        <f t="shared" si="130"/>
        <v>#REF!</v>
      </c>
      <c r="AO264" s="32" t="e">
        <f t="shared" si="130"/>
        <v>#REF!</v>
      </c>
      <c r="AP264" s="32" t="e">
        <f t="shared" si="130"/>
        <v>#REF!</v>
      </c>
      <c r="AQ264" s="32">
        <f t="shared" si="130"/>
        <v>113903.173</v>
      </c>
      <c r="AR264" s="128">
        <f t="shared" si="103"/>
        <v>0.84001412098887096</v>
      </c>
    </row>
    <row r="265" spans="1:46" ht="49.5" customHeight="1" x14ac:dyDescent="0.25">
      <c r="A265" s="55"/>
      <c r="B265" s="27" t="s">
        <v>142</v>
      </c>
      <c r="C265" s="56"/>
      <c r="D265" s="43" t="s">
        <v>143</v>
      </c>
      <c r="E265" s="32">
        <f>E266</f>
        <v>17121.133000000002</v>
      </c>
      <c r="F265" s="32" t="e">
        <f t="shared" ref="F265:AQ266" si="131">F266</f>
        <v>#REF!</v>
      </c>
      <c r="G265" s="32" t="e">
        <f t="shared" si="131"/>
        <v>#REF!</v>
      </c>
      <c r="H265" s="32" t="e">
        <f t="shared" si="131"/>
        <v>#REF!</v>
      </c>
      <c r="I265" s="32" t="e">
        <f t="shared" si="131"/>
        <v>#REF!</v>
      </c>
      <c r="J265" s="32" t="e">
        <f t="shared" si="131"/>
        <v>#REF!</v>
      </c>
      <c r="K265" s="32" t="e">
        <f t="shared" si="131"/>
        <v>#REF!</v>
      </c>
      <c r="L265" s="32" t="e">
        <f t="shared" si="131"/>
        <v>#REF!</v>
      </c>
      <c r="M265" s="32" t="e">
        <f t="shared" si="131"/>
        <v>#REF!</v>
      </c>
      <c r="N265" s="32" t="e">
        <f t="shared" si="131"/>
        <v>#REF!</v>
      </c>
      <c r="O265" s="32" t="e">
        <f t="shared" si="131"/>
        <v>#REF!</v>
      </c>
      <c r="P265" s="32" t="e">
        <f t="shared" si="131"/>
        <v>#REF!</v>
      </c>
      <c r="Q265" s="32" t="e">
        <f t="shared" si="131"/>
        <v>#REF!</v>
      </c>
      <c r="R265" s="32" t="e">
        <f t="shared" si="131"/>
        <v>#REF!</v>
      </c>
      <c r="S265" s="32" t="e">
        <f t="shared" si="131"/>
        <v>#REF!</v>
      </c>
      <c r="T265" s="32" t="e">
        <f t="shared" si="131"/>
        <v>#REF!</v>
      </c>
      <c r="U265" s="32" t="e">
        <f t="shared" si="131"/>
        <v>#REF!</v>
      </c>
      <c r="V265" s="32" t="e">
        <f t="shared" si="131"/>
        <v>#REF!</v>
      </c>
      <c r="W265" s="32" t="e">
        <f t="shared" si="131"/>
        <v>#REF!</v>
      </c>
      <c r="X265" s="32" t="e">
        <f t="shared" si="131"/>
        <v>#REF!</v>
      </c>
      <c r="Y265" s="32" t="e">
        <f t="shared" si="131"/>
        <v>#REF!</v>
      </c>
      <c r="Z265" s="32" t="e">
        <f t="shared" si="131"/>
        <v>#REF!</v>
      </c>
      <c r="AA265" s="32" t="e">
        <f t="shared" si="131"/>
        <v>#REF!</v>
      </c>
      <c r="AB265" s="32" t="e">
        <f t="shared" si="131"/>
        <v>#REF!</v>
      </c>
      <c r="AC265" s="32" t="e">
        <f t="shared" si="131"/>
        <v>#REF!</v>
      </c>
      <c r="AD265" s="32" t="e">
        <f t="shared" si="131"/>
        <v>#REF!</v>
      </c>
      <c r="AE265" s="32" t="e">
        <f t="shared" si="131"/>
        <v>#REF!</v>
      </c>
      <c r="AF265" s="32" t="e">
        <f t="shared" si="131"/>
        <v>#REF!</v>
      </c>
      <c r="AG265" s="32" t="e">
        <f t="shared" si="131"/>
        <v>#REF!</v>
      </c>
      <c r="AH265" s="32" t="e">
        <f t="shared" si="131"/>
        <v>#REF!</v>
      </c>
      <c r="AI265" s="32" t="e">
        <f t="shared" si="131"/>
        <v>#REF!</v>
      </c>
      <c r="AJ265" s="32" t="e">
        <f t="shared" si="131"/>
        <v>#REF!</v>
      </c>
      <c r="AK265" s="32" t="e">
        <f t="shared" si="131"/>
        <v>#REF!</v>
      </c>
      <c r="AL265" s="32" t="e">
        <f t="shared" si="131"/>
        <v>#REF!</v>
      </c>
      <c r="AM265" s="32" t="e">
        <f t="shared" si="131"/>
        <v>#REF!</v>
      </c>
      <c r="AN265" s="32" t="e">
        <f t="shared" si="131"/>
        <v>#REF!</v>
      </c>
      <c r="AO265" s="32" t="e">
        <f t="shared" si="131"/>
        <v>#REF!</v>
      </c>
      <c r="AP265" s="32" t="e">
        <f t="shared" si="131"/>
        <v>#REF!</v>
      </c>
      <c r="AQ265" s="32">
        <f t="shared" si="131"/>
        <v>1129</v>
      </c>
      <c r="AR265" s="128">
        <f t="shared" si="103"/>
        <v>6.5941897653619061E-2</v>
      </c>
      <c r="AT265" s="348"/>
    </row>
    <row r="266" spans="1:46" ht="45" x14ac:dyDescent="0.25">
      <c r="A266" s="55"/>
      <c r="B266" s="27" t="s">
        <v>144</v>
      </c>
      <c r="C266" s="28"/>
      <c r="D266" s="28" t="s">
        <v>145</v>
      </c>
      <c r="E266" s="8">
        <f>E267</f>
        <v>17121.133000000002</v>
      </c>
      <c r="F266" s="8" t="e">
        <f t="shared" si="131"/>
        <v>#REF!</v>
      </c>
      <c r="G266" s="8" t="e">
        <f t="shared" si="131"/>
        <v>#REF!</v>
      </c>
      <c r="H266" s="8" t="e">
        <f t="shared" si="131"/>
        <v>#REF!</v>
      </c>
      <c r="I266" s="8" t="e">
        <f t="shared" si="131"/>
        <v>#REF!</v>
      </c>
      <c r="J266" s="8" t="e">
        <f t="shared" si="131"/>
        <v>#REF!</v>
      </c>
      <c r="K266" s="8" t="e">
        <f t="shared" si="131"/>
        <v>#REF!</v>
      </c>
      <c r="L266" s="8" t="e">
        <f t="shared" si="131"/>
        <v>#REF!</v>
      </c>
      <c r="M266" s="8" t="e">
        <f t="shared" si="131"/>
        <v>#REF!</v>
      </c>
      <c r="N266" s="8" t="e">
        <f t="shared" si="131"/>
        <v>#REF!</v>
      </c>
      <c r="O266" s="8" t="e">
        <f t="shared" si="131"/>
        <v>#REF!</v>
      </c>
      <c r="P266" s="8" t="e">
        <f t="shared" si="131"/>
        <v>#REF!</v>
      </c>
      <c r="Q266" s="8" t="e">
        <f t="shared" si="131"/>
        <v>#REF!</v>
      </c>
      <c r="R266" s="8" t="e">
        <f t="shared" si="131"/>
        <v>#REF!</v>
      </c>
      <c r="S266" s="8" t="e">
        <f t="shared" si="131"/>
        <v>#REF!</v>
      </c>
      <c r="T266" s="8" t="e">
        <f t="shared" si="131"/>
        <v>#REF!</v>
      </c>
      <c r="U266" s="8" t="e">
        <f t="shared" si="131"/>
        <v>#REF!</v>
      </c>
      <c r="V266" s="8" t="e">
        <f t="shared" si="131"/>
        <v>#REF!</v>
      </c>
      <c r="W266" s="8" t="e">
        <f t="shared" si="131"/>
        <v>#REF!</v>
      </c>
      <c r="X266" s="8" t="e">
        <f t="shared" si="131"/>
        <v>#REF!</v>
      </c>
      <c r="Y266" s="8" t="e">
        <f t="shared" si="131"/>
        <v>#REF!</v>
      </c>
      <c r="Z266" s="8" t="e">
        <f t="shared" si="131"/>
        <v>#REF!</v>
      </c>
      <c r="AA266" s="8" t="e">
        <f t="shared" si="131"/>
        <v>#REF!</v>
      </c>
      <c r="AB266" s="8" t="e">
        <f t="shared" si="131"/>
        <v>#REF!</v>
      </c>
      <c r="AC266" s="8" t="e">
        <f t="shared" si="131"/>
        <v>#REF!</v>
      </c>
      <c r="AD266" s="8" t="e">
        <f t="shared" si="131"/>
        <v>#REF!</v>
      </c>
      <c r="AE266" s="8" t="e">
        <f t="shared" si="131"/>
        <v>#REF!</v>
      </c>
      <c r="AF266" s="8" t="e">
        <f t="shared" si="131"/>
        <v>#REF!</v>
      </c>
      <c r="AG266" s="8" t="e">
        <f t="shared" si="131"/>
        <v>#REF!</v>
      </c>
      <c r="AH266" s="8" t="e">
        <f t="shared" si="131"/>
        <v>#REF!</v>
      </c>
      <c r="AI266" s="8" t="e">
        <f t="shared" si="131"/>
        <v>#REF!</v>
      </c>
      <c r="AJ266" s="8" t="e">
        <f t="shared" si="131"/>
        <v>#REF!</v>
      </c>
      <c r="AK266" s="8" t="e">
        <f t="shared" si="131"/>
        <v>#REF!</v>
      </c>
      <c r="AL266" s="8" t="e">
        <f t="shared" si="131"/>
        <v>#REF!</v>
      </c>
      <c r="AM266" s="8" t="e">
        <f t="shared" si="131"/>
        <v>#REF!</v>
      </c>
      <c r="AN266" s="8" t="e">
        <f t="shared" si="131"/>
        <v>#REF!</v>
      </c>
      <c r="AO266" s="8" t="e">
        <f t="shared" si="131"/>
        <v>#REF!</v>
      </c>
      <c r="AP266" s="8" t="e">
        <f t="shared" si="131"/>
        <v>#REF!</v>
      </c>
      <c r="AQ266" s="8">
        <f t="shared" si="131"/>
        <v>1129</v>
      </c>
      <c r="AR266" s="128">
        <f t="shared" si="103"/>
        <v>6.5941897653619061E-2</v>
      </c>
      <c r="AT266" s="348"/>
    </row>
    <row r="267" spans="1:46" ht="67.5" customHeight="1" x14ac:dyDescent="0.25">
      <c r="A267" s="55"/>
      <c r="B267" s="27" t="s">
        <v>146</v>
      </c>
      <c r="C267" s="60"/>
      <c r="D267" s="60" t="s">
        <v>147</v>
      </c>
      <c r="E267" s="8">
        <f>E270+E268</f>
        <v>17121.133000000002</v>
      </c>
      <c r="F267" s="8" t="e">
        <f t="shared" ref="F267:AQ267" si="132">F270+F268</f>
        <v>#REF!</v>
      </c>
      <c r="G267" s="8" t="e">
        <f t="shared" si="132"/>
        <v>#REF!</v>
      </c>
      <c r="H267" s="8" t="e">
        <f t="shared" si="132"/>
        <v>#REF!</v>
      </c>
      <c r="I267" s="8" t="e">
        <f t="shared" si="132"/>
        <v>#REF!</v>
      </c>
      <c r="J267" s="8" t="e">
        <f t="shared" si="132"/>
        <v>#REF!</v>
      </c>
      <c r="K267" s="8" t="e">
        <f t="shared" si="132"/>
        <v>#REF!</v>
      </c>
      <c r="L267" s="8" t="e">
        <f t="shared" si="132"/>
        <v>#REF!</v>
      </c>
      <c r="M267" s="8" t="e">
        <f t="shared" si="132"/>
        <v>#REF!</v>
      </c>
      <c r="N267" s="8" t="e">
        <f t="shared" si="132"/>
        <v>#REF!</v>
      </c>
      <c r="O267" s="8" t="e">
        <f t="shared" si="132"/>
        <v>#REF!</v>
      </c>
      <c r="P267" s="8" t="e">
        <f t="shared" si="132"/>
        <v>#REF!</v>
      </c>
      <c r="Q267" s="8" t="e">
        <f t="shared" si="132"/>
        <v>#REF!</v>
      </c>
      <c r="R267" s="8" t="e">
        <f t="shared" si="132"/>
        <v>#REF!</v>
      </c>
      <c r="S267" s="8" t="e">
        <f t="shared" si="132"/>
        <v>#REF!</v>
      </c>
      <c r="T267" s="8" t="e">
        <f t="shared" si="132"/>
        <v>#REF!</v>
      </c>
      <c r="U267" s="8" t="e">
        <f t="shared" si="132"/>
        <v>#REF!</v>
      </c>
      <c r="V267" s="8" t="e">
        <f t="shared" si="132"/>
        <v>#REF!</v>
      </c>
      <c r="W267" s="8" t="e">
        <f t="shared" si="132"/>
        <v>#REF!</v>
      </c>
      <c r="X267" s="8" t="e">
        <f t="shared" si="132"/>
        <v>#REF!</v>
      </c>
      <c r="Y267" s="8" t="e">
        <f t="shared" si="132"/>
        <v>#REF!</v>
      </c>
      <c r="Z267" s="8" t="e">
        <f t="shared" si="132"/>
        <v>#REF!</v>
      </c>
      <c r="AA267" s="8" t="e">
        <f t="shared" si="132"/>
        <v>#REF!</v>
      </c>
      <c r="AB267" s="8" t="e">
        <f t="shared" si="132"/>
        <v>#REF!</v>
      </c>
      <c r="AC267" s="8" t="e">
        <f t="shared" si="132"/>
        <v>#REF!</v>
      </c>
      <c r="AD267" s="8" t="e">
        <f t="shared" si="132"/>
        <v>#REF!</v>
      </c>
      <c r="AE267" s="8" t="e">
        <f t="shared" si="132"/>
        <v>#REF!</v>
      </c>
      <c r="AF267" s="8" t="e">
        <f t="shared" si="132"/>
        <v>#REF!</v>
      </c>
      <c r="AG267" s="8" t="e">
        <f t="shared" si="132"/>
        <v>#REF!</v>
      </c>
      <c r="AH267" s="8" t="e">
        <f t="shared" si="132"/>
        <v>#REF!</v>
      </c>
      <c r="AI267" s="8" t="e">
        <f t="shared" si="132"/>
        <v>#REF!</v>
      </c>
      <c r="AJ267" s="8" t="e">
        <f t="shared" si="132"/>
        <v>#REF!</v>
      </c>
      <c r="AK267" s="8" t="e">
        <f t="shared" si="132"/>
        <v>#REF!</v>
      </c>
      <c r="AL267" s="8" t="e">
        <f t="shared" si="132"/>
        <v>#REF!</v>
      </c>
      <c r="AM267" s="8" t="e">
        <f t="shared" si="132"/>
        <v>#REF!</v>
      </c>
      <c r="AN267" s="8" t="e">
        <f t="shared" si="132"/>
        <v>#REF!</v>
      </c>
      <c r="AO267" s="8" t="e">
        <f t="shared" si="132"/>
        <v>#REF!</v>
      </c>
      <c r="AP267" s="8" t="e">
        <f t="shared" si="132"/>
        <v>#REF!</v>
      </c>
      <c r="AQ267" s="8">
        <f t="shared" si="132"/>
        <v>1129</v>
      </c>
      <c r="AR267" s="128">
        <f t="shared" si="103"/>
        <v>6.5941897653619061E-2</v>
      </c>
    </row>
    <row r="268" spans="1:46" ht="62.25" customHeight="1" x14ac:dyDescent="0.25">
      <c r="A268" s="55"/>
      <c r="B268" s="27" t="s">
        <v>511</v>
      </c>
      <c r="C268" s="42"/>
      <c r="D268" s="61" t="s">
        <v>833</v>
      </c>
      <c r="E268" s="8">
        <f>E269</f>
        <v>1129</v>
      </c>
      <c r="F268" s="8">
        <f t="shared" ref="F268:AQ268" si="133">F269</f>
        <v>0</v>
      </c>
      <c r="G268" s="8">
        <f t="shared" si="133"/>
        <v>0</v>
      </c>
      <c r="H268" s="8">
        <f t="shared" si="133"/>
        <v>0</v>
      </c>
      <c r="I268" s="8">
        <f t="shared" si="133"/>
        <v>0</v>
      </c>
      <c r="J268" s="8">
        <f t="shared" si="133"/>
        <v>0</v>
      </c>
      <c r="K268" s="8">
        <f t="shared" si="133"/>
        <v>0</v>
      </c>
      <c r="L268" s="8">
        <f t="shared" si="133"/>
        <v>0</v>
      </c>
      <c r="M268" s="8">
        <f t="shared" si="133"/>
        <v>0</v>
      </c>
      <c r="N268" s="8">
        <f t="shared" si="133"/>
        <v>0</v>
      </c>
      <c r="O268" s="8">
        <f t="shared" si="133"/>
        <v>0</v>
      </c>
      <c r="P268" s="8">
        <f t="shared" si="133"/>
        <v>0</v>
      </c>
      <c r="Q268" s="8">
        <f t="shared" si="133"/>
        <v>0</v>
      </c>
      <c r="R268" s="8">
        <f t="shared" si="133"/>
        <v>0</v>
      </c>
      <c r="S268" s="8">
        <f t="shared" si="133"/>
        <v>0</v>
      </c>
      <c r="T268" s="8">
        <f t="shared" si="133"/>
        <v>0</v>
      </c>
      <c r="U268" s="8">
        <f t="shared" si="133"/>
        <v>0</v>
      </c>
      <c r="V268" s="8">
        <f t="shared" si="133"/>
        <v>0</v>
      </c>
      <c r="W268" s="8">
        <f t="shared" si="133"/>
        <v>0</v>
      </c>
      <c r="X268" s="8">
        <f t="shared" si="133"/>
        <v>0</v>
      </c>
      <c r="Y268" s="8">
        <f t="shared" si="133"/>
        <v>0</v>
      </c>
      <c r="Z268" s="8">
        <f t="shared" si="133"/>
        <v>0</v>
      </c>
      <c r="AA268" s="8">
        <f t="shared" si="133"/>
        <v>0</v>
      </c>
      <c r="AB268" s="8">
        <f t="shared" si="133"/>
        <v>0</v>
      </c>
      <c r="AC268" s="8">
        <f t="shared" si="133"/>
        <v>0</v>
      </c>
      <c r="AD268" s="8">
        <f t="shared" si="133"/>
        <v>0</v>
      </c>
      <c r="AE268" s="8">
        <f t="shared" si="133"/>
        <v>0</v>
      </c>
      <c r="AF268" s="8">
        <f t="shared" si="133"/>
        <v>0</v>
      </c>
      <c r="AG268" s="8">
        <f t="shared" si="133"/>
        <v>0</v>
      </c>
      <c r="AH268" s="8">
        <f t="shared" si="133"/>
        <v>0</v>
      </c>
      <c r="AI268" s="8">
        <f t="shared" si="133"/>
        <v>0</v>
      </c>
      <c r="AJ268" s="8">
        <f t="shared" si="133"/>
        <v>0</v>
      </c>
      <c r="AK268" s="8">
        <f t="shared" si="133"/>
        <v>0</v>
      </c>
      <c r="AL268" s="8">
        <f t="shared" si="133"/>
        <v>0</v>
      </c>
      <c r="AM268" s="8">
        <f t="shared" si="133"/>
        <v>0</v>
      </c>
      <c r="AN268" s="8">
        <f t="shared" si="133"/>
        <v>0</v>
      </c>
      <c r="AO268" s="8">
        <f t="shared" si="133"/>
        <v>0</v>
      </c>
      <c r="AP268" s="8">
        <f t="shared" si="133"/>
        <v>0</v>
      </c>
      <c r="AQ268" s="8">
        <f t="shared" si="133"/>
        <v>1129</v>
      </c>
      <c r="AR268" s="128">
        <f t="shared" ref="AR268:AR331" si="134">AQ268/E268</f>
        <v>1</v>
      </c>
    </row>
    <row r="269" spans="1:46" ht="39.75" customHeight="1" x14ac:dyDescent="0.25">
      <c r="A269" s="55"/>
      <c r="B269" s="56"/>
      <c r="C269" s="62" t="s">
        <v>149</v>
      </c>
      <c r="D269" s="63" t="s">
        <v>150</v>
      </c>
      <c r="E269" s="8">
        <v>1129</v>
      </c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>
        <v>1129</v>
      </c>
      <c r="AR269" s="128">
        <f t="shared" si="134"/>
        <v>1</v>
      </c>
    </row>
    <row r="270" spans="1:46" ht="62.25" customHeight="1" x14ac:dyDescent="0.25">
      <c r="A270" s="55"/>
      <c r="B270" s="27" t="s">
        <v>148</v>
      </c>
      <c r="C270" s="61"/>
      <c r="D270" s="61" t="s">
        <v>834</v>
      </c>
      <c r="E270" s="8">
        <f>E271</f>
        <v>15992.133</v>
      </c>
      <c r="F270" s="8" t="e">
        <f t="shared" ref="F270:AQ270" si="135">F271</f>
        <v>#REF!</v>
      </c>
      <c r="G270" s="8" t="e">
        <f t="shared" si="135"/>
        <v>#REF!</v>
      </c>
      <c r="H270" s="8" t="e">
        <f t="shared" si="135"/>
        <v>#REF!</v>
      </c>
      <c r="I270" s="8" t="e">
        <f t="shared" si="135"/>
        <v>#REF!</v>
      </c>
      <c r="J270" s="8" t="e">
        <f t="shared" si="135"/>
        <v>#REF!</v>
      </c>
      <c r="K270" s="8" t="e">
        <f t="shared" si="135"/>
        <v>#REF!</v>
      </c>
      <c r="L270" s="8" t="e">
        <f t="shared" si="135"/>
        <v>#REF!</v>
      </c>
      <c r="M270" s="8" t="e">
        <f t="shared" si="135"/>
        <v>#REF!</v>
      </c>
      <c r="N270" s="8" t="e">
        <f t="shared" si="135"/>
        <v>#REF!</v>
      </c>
      <c r="O270" s="8" t="e">
        <f t="shared" si="135"/>
        <v>#REF!</v>
      </c>
      <c r="P270" s="8" t="e">
        <f t="shared" si="135"/>
        <v>#REF!</v>
      </c>
      <c r="Q270" s="8" t="e">
        <f t="shared" si="135"/>
        <v>#REF!</v>
      </c>
      <c r="R270" s="8" t="e">
        <f t="shared" si="135"/>
        <v>#REF!</v>
      </c>
      <c r="S270" s="8" t="e">
        <f t="shared" si="135"/>
        <v>#REF!</v>
      </c>
      <c r="T270" s="8" t="e">
        <f t="shared" si="135"/>
        <v>#REF!</v>
      </c>
      <c r="U270" s="8" t="e">
        <f t="shared" si="135"/>
        <v>#REF!</v>
      </c>
      <c r="V270" s="8" t="e">
        <f t="shared" si="135"/>
        <v>#REF!</v>
      </c>
      <c r="W270" s="8" t="e">
        <f t="shared" si="135"/>
        <v>#REF!</v>
      </c>
      <c r="X270" s="8" t="e">
        <f t="shared" si="135"/>
        <v>#REF!</v>
      </c>
      <c r="Y270" s="8" t="e">
        <f t="shared" si="135"/>
        <v>#REF!</v>
      </c>
      <c r="Z270" s="8" t="e">
        <f t="shared" si="135"/>
        <v>#REF!</v>
      </c>
      <c r="AA270" s="8" t="e">
        <f t="shared" si="135"/>
        <v>#REF!</v>
      </c>
      <c r="AB270" s="8" t="e">
        <f t="shared" si="135"/>
        <v>#REF!</v>
      </c>
      <c r="AC270" s="8" t="e">
        <f t="shared" si="135"/>
        <v>#REF!</v>
      </c>
      <c r="AD270" s="8" t="e">
        <f t="shared" si="135"/>
        <v>#REF!</v>
      </c>
      <c r="AE270" s="8" t="e">
        <f t="shared" si="135"/>
        <v>#REF!</v>
      </c>
      <c r="AF270" s="8" t="e">
        <f t="shared" si="135"/>
        <v>#REF!</v>
      </c>
      <c r="AG270" s="8" t="e">
        <f t="shared" si="135"/>
        <v>#REF!</v>
      </c>
      <c r="AH270" s="8" t="e">
        <f t="shared" si="135"/>
        <v>#REF!</v>
      </c>
      <c r="AI270" s="8" t="e">
        <f t="shared" si="135"/>
        <v>#REF!</v>
      </c>
      <c r="AJ270" s="8" t="e">
        <f t="shared" si="135"/>
        <v>#REF!</v>
      </c>
      <c r="AK270" s="8" t="e">
        <f t="shared" si="135"/>
        <v>#REF!</v>
      </c>
      <c r="AL270" s="8" t="e">
        <f t="shared" si="135"/>
        <v>#REF!</v>
      </c>
      <c r="AM270" s="8" t="e">
        <f t="shared" si="135"/>
        <v>#REF!</v>
      </c>
      <c r="AN270" s="8" t="e">
        <f t="shared" si="135"/>
        <v>#REF!</v>
      </c>
      <c r="AO270" s="8" t="e">
        <f t="shared" si="135"/>
        <v>#REF!</v>
      </c>
      <c r="AP270" s="8" t="e">
        <f t="shared" si="135"/>
        <v>#REF!</v>
      </c>
      <c r="AQ270" s="8">
        <f t="shared" si="135"/>
        <v>0</v>
      </c>
      <c r="AR270" s="128">
        <f t="shared" si="134"/>
        <v>0</v>
      </c>
    </row>
    <row r="271" spans="1:46" ht="43.5" customHeight="1" x14ac:dyDescent="0.25">
      <c r="A271" s="55"/>
      <c r="B271" s="56"/>
      <c r="C271" s="62" t="s">
        <v>149</v>
      </c>
      <c r="D271" s="63" t="s">
        <v>150</v>
      </c>
      <c r="E271" s="8">
        <v>15992.133</v>
      </c>
      <c r="F271" s="32" t="e">
        <f>#REF!</f>
        <v>#REF!</v>
      </c>
      <c r="G271" s="32" t="e">
        <f>#REF!</f>
        <v>#REF!</v>
      </c>
      <c r="H271" s="32" t="e">
        <f>#REF!</f>
        <v>#REF!</v>
      </c>
      <c r="I271" s="32" t="e">
        <f>#REF!</f>
        <v>#REF!</v>
      </c>
      <c r="J271" s="32" t="e">
        <f>#REF!</f>
        <v>#REF!</v>
      </c>
      <c r="K271" s="32" t="e">
        <f>#REF!</f>
        <v>#REF!</v>
      </c>
      <c r="L271" s="32" t="e">
        <f>#REF!</f>
        <v>#REF!</v>
      </c>
      <c r="M271" s="32" t="e">
        <f>#REF!</f>
        <v>#REF!</v>
      </c>
      <c r="N271" s="32" t="e">
        <f>#REF!</f>
        <v>#REF!</v>
      </c>
      <c r="O271" s="32" t="e">
        <f>#REF!</f>
        <v>#REF!</v>
      </c>
      <c r="P271" s="32" t="e">
        <f>#REF!</f>
        <v>#REF!</v>
      </c>
      <c r="Q271" s="32" t="e">
        <f>#REF!</f>
        <v>#REF!</v>
      </c>
      <c r="R271" s="32" t="e">
        <f>#REF!</f>
        <v>#REF!</v>
      </c>
      <c r="S271" s="32" t="e">
        <f>#REF!</f>
        <v>#REF!</v>
      </c>
      <c r="T271" s="32" t="e">
        <f>#REF!</f>
        <v>#REF!</v>
      </c>
      <c r="U271" s="32" t="e">
        <f>#REF!</f>
        <v>#REF!</v>
      </c>
      <c r="V271" s="32" t="e">
        <f>#REF!</f>
        <v>#REF!</v>
      </c>
      <c r="W271" s="32" t="e">
        <f>#REF!</f>
        <v>#REF!</v>
      </c>
      <c r="X271" s="32" t="e">
        <f>#REF!</f>
        <v>#REF!</v>
      </c>
      <c r="Y271" s="32" t="e">
        <f>#REF!</f>
        <v>#REF!</v>
      </c>
      <c r="Z271" s="32" t="e">
        <f>#REF!</f>
        <v>#REF!</v>
      </c>
      <c r="AA271" s="32" t="e">
        <f>#REF!</f>
        <v>#REF!</v>
      </c>
      <c r="AB271" s="32" t="e">
        <f>#REF!</f>
        <v>#REF!</v>
      </c>
      <c r="AC271" s="32" t="e">
        <f>#REF!</f>
        <v>#REF!</v>
      </c>
      <c r="AD271" s="32" t="e">
        <f>#REF!</f>
        <v>#REF!</v>
      </c>
      <c r="AE271" s="32" t="e">
        <f>#REF!</f>
        <v>#REF!</v>
      </c>
      <c r="AF271" s="32" t="e">
        <f>#REF!</f>
        <v>#REF!</v>
      </c>
      <c r="AG271" s="32" t="e">
        <f>#REF!</f>
        <v>#REF!</v>
      </c>
      <c r="AH271" s="32" t="e">
        <f>#REF!</f>
        <v>#REF!</v>
      </c>
      <c r="AI271" s="32" t="e">
        <f>#REF!</f>
        <v>#REF!</v>
      </c>
      <c r="AJ271" s="32" t="e">
        <f>#REF!</f>
        <v>#REF!</v>
      </c>
      <c r="AK271" s="32" t="e">
        <f>#REF!</f>
        <v>#REF!</v>
      </c>
      <c r="AL271" s="32" t="e">
        <f>#REF!</f>
        <v>#REF!</v>
      </c>
      <c r="AM271" s="32" t="e">
        <f>#REF!</f>
        <v>#REF!</v>
      </c>
      <c r="AN271" s="32" t="e">
        <f>#REF!</f>
        <v>#REF!</v>
      </c>
      <c r="AO271" s="32" t="e">
        <f>#REF!</f>
        <v>#REF!</v>
      </c>
      <c r="AP271" s="32" t="e">
        <f>#REF!</f>
        <v>#REF!</v>
      </c>
      <c r="AQ271" s="32">
        <v>0</v>
      </c>
      <c r="AR271" s="128">
        <f t="shared" si="134"/>
        <v>0</v>
      </c>
    </row>
    <row r="272" spans="1:46" ht="37.5" customHeight="1" x14ac:dyDescent="0.25">
      <c r="A272" s="55"/>
      <c r="B272" s="27" t="s">
        <v>189</v>
      </c>
      <c r="C272" s="28"/>
      <c r="D272" s="28" t="s">
        <v>190</v>
      </c>
      <c r="E272" s="32">
        <f>E273+E287</f>
        <v>118475.603</v>
      </c>
      <c r="F272" s="32" t="e">
        <f t="shared" ref="F272:AQ272" si="136">F273+F287</f>
        <v>#REF!</v>
      </c>
      <c r="G272" s="32" t="e">
        <f t="shared" si="136"/>
        <v>#REF!</v>
      </c>
      <c r="H272" s="32" t="e">
        <f t="shared" si="136"/>
        <v>#REF!</v>
      </c>
      <c r="I272" s="32" t="e">
        <f t="shared" si="136"/>
        <v>#REF!</v>
      </c>
      <c r="J272" s="32" t="e">
        <f t="shared" si="136"/>
        <v>#REF!</v>
      </c>
      <c r="K272" s="32" t="e">
        <f t="shared" si="136"/>
        <v>#REF!</v>
      </c>
      <c r="L272" s="32" t="e">
        <f t="shared" si="136"/>
        <v>#REF!</v>
      </c>
      <c r="M272" s="32" t="e">
        <f t="shared" si="136"/>
        <v>#REF!</v>
      </c>
      <c r="N272" s="32" t="e">
        <f t="shared" si="136"/>
        <v>#REF!</v>
      </c>
      <c r="O272" s="32" t="e">
        <f t="shared" si="136"/>
        <v>#REF!</v>
      </c>
      <c r="P272" s="32" t="e">
        <f t="shared" si="136"/>
        <v>#REF!</v>
      </c>
      <c r="Q272" s="32" t="e">
        <f t="shared" si="136"/>
        <v>#REF!</v>
      </c>
      <c r="R272" s="32" t="e">
        <f t="shared" si="136"/>
        <v>#REF!</v>
      </c>
      <c r="S272" s="32" t="e">
        <f t="shared" si="136"/>
        <v>#REF!</v>
      </c>
      <c r="T272" s="32" t="e">
        <f t="shared" si="136"/>
        <v>#REF!</v>
      </c>
      <c r="U272" s="32" t="e">
        <f t="shared" si="136"/>
        <v>#REF!</v>
      </c>
      <c r="V272" s="32" t="e">
        <f t="shared" si="136"/>
        <v>#REF!</v>
      </c>
      <c r="W272" s="32" t="e">
        <f t="shared" si="136"/>
        <v>#REF!</v>
      </c>
      <c r="X272" s="32" t="e">
        <f t="shared" si="136"/>
        <v>#REF!</v>
      </c>
      <c r="Y272" s="32" t="e">
        <f t="shared" si="136"/>
        <v>#REF!</v>
      </c>
      <c r="Z272" s="32" t="e">
        <f t="shared" si="136"/>
        <v>#REF!</v>
      </c>
      <c r="AA272" s="32" t="e">
        <f t="shared" si="136"/>
        <v>#REF!</v>
      </c>
      <c r="AB272" s="32" t="e">
        <f t="shared" si="136"/>
        <v>#REF!</v>
      </c>
      <c r="AC272" s="32" t="e">
        <f t="shared" si="136"/>
        <v>#REF!</v>
      </c>
      <c r="AD272" s="32" t="e">
        <f t="shared" si="136"/>
        <v>#REF!</v>
      </c>
      <c r="AE272" s="32" t="e">
        <f t="shared" si="136"/>
        <v>#REF!</v>
      </c>
      <c r="AF272" s="32" t="e">
        <f t="shared" si="136"/>
        <v>#REF!</v>
      </c>
      <c r="AG272" s="32" t="e">
        <f t="shared" si="136"/>
        <v>#REF!</v>
      </c>
      <c r="AH272" s="32" t="e">
        <f t="shared" si="136"/>
        <v>#REF!</v>
      </c>
      <c r="AI272" s="32" t="e">
        <f t="shared" si="136"/>
        <v>#REF!</v>
      </c>
      <c r="AJ272" s="32" t="e">
        <f t="shared" si="136"/>
        <v>#REF!</v>
      </c>
      <c r="AK272" s="32" t="e">
        <f t="shared" si="136"/>
        <v>#REF!</v>
      </c>
      <c r="AL272" s="32" t="e">
        <f t="shared" si="136"/>
        <v>#REF!</v>
      </c>
      <c r="AM272" s="32" t="e">
        <f t="shared" si="136"/>
        <v>#REF!</v>
      </c>
      <c r="AN272" s="32" t="e">
        <f t="shared" si="136"/>
        <v>#REF!</v>
      </c>
      <c r="AO272" s="32" t="e">
        <f t="shared" si="136"/>
        <v>#REF!</v>
      </c>
      <c r="AP272" s="32" t="e">
        <f t="shared" si="136"/>
        <v>#REF!</v>
      </c>
      <c r="AQ272" s="32">
        <f t="shared" si="136"/>
        <v>112774.173</v>
      </c>
      <c r="AR272" s="128">
        <f t="shared" si="134"/>
        <v>0.95187675896445945</v>
      </c>
    </row>
    <row r="273" spans="1:44" ht="41.25" customHeight="1" x14ac:dyDescent="0.25">
      <c r="A273" s="55"/>
      <c r="B273" s="27" t="s">
        <v>191</v>
      </c>
      <c r="C273" s="28"/>
      <c r="D273" s="28" t="s">
        <v>192</v>
      </c>
      <c r="E273" s="32">
        <f>E274+E277+E284</f>
        <v>113994.40300000001</v>
      </c>
      <c r="F273" s="32" t="e">
        <f t="shared" ref="F273:AQ273" si="137">F274+F277+F284</f>
        <v>#REF!</v>
      </c>
      <c r="G273" s="32" t="e">
        <f t="shared" si="137"/>
        <v>#REF!</v>
      </c>
      <c r="H273" s="32" t="e">
        <f t="shared" si="137"/>
        <v>#REF!</v>
      </c>
      <c r="I273" s="32" t="e">
        <f t="shared" si="137"/>
        <v>#REF!</v>
      </c>
      <c r="J273" s="32" t="e">
        <f t="shared" si="137"/>
        <v>#REF!</v>
      </c>
      <c r="K273" s="32" t="e">
        <f t="shared" si="137"/>
        <v>#REF!</v>
      </c>
      <c r="L273" s="32" t="e">
        <f t="shared" si="137"/>
        <v>#REF!</v>
      </c>
      <c r="M273" s="32" t="e">
        <f t="shared" si="137"/>
        <v>#REF!</v>
      </c>
      <c r="N273" s="32" t="e">
        <f t="shared" si="137"/>
        <v>#REF!</v>
      </c>
      <c r="O273" s="32" t="e">
        <f t="shared" si="137"/>
        <v>#REF!</v>
      </c>
      <c r="P273" s="32" t="e">
        <f t="shared" si="137"/>
        <v>#REF!</v>
      </c>
      <c r="Q273" s="32" t="e">
        <f t="shared" si="137"/>
        <v>#REF!</v>
      </c>
      <c r="R273" s="32" t="e">
        <f t="shared" si="137"/>
        <v>#REF!</v>
      </c>
      <c r="S273" s="32" t="e">
        <f t="shared" si="137"/>
        <v>#REF!</v>
      </c>
      <c r="T273" s="32" t="e">
        <f t="shared" si="137"/>
        <v>#REF!</v>
      </c>
      <c r="U273" s="32" t="e">
        <f t="shared" si="137"/>
        <v>#REF!</v>
      </c>
      <c r="V273" s="32" t="e">
        <f t="shared" si="137"/>
        <v>#REF!</v>
      </c>
      <c r="W273" s="32" t="e">
        <f t="shared" si="137"/>
        <v>#REF!</v>
      </c>
      <c r="X273" s="32" t="e">
        <f t="shared" si="137"/>
        <v>#REF!</v>
      </c>
      <c r="Y273" s="32" t="e">
        <f t="shared" si="137"/>
        <v>#REF!</v>
      </c>
      <c r="Z273" s="32" t="e">
        <f t="shared" si="137"/>
        <v>#REF!</v>
      </c>
      <c r="AA273" s="32" t="e">
        <f t="shared" si="137"/>
        <v>#REF!</v>
      </c>
      <c r="AB273" s="32" t="e">
        <f t="shared" si="137"/>
        <v>#REF!</v>
      </c>
      <c r="AC273" s="32" t="e">
        <f t="shared" si="137"/>
        <v>#REF!</v>
      </c>
      <c r="AD273" s="32" t="e">
        <f t="shared" si="137"/>
        <v>#REF!</v>
      </c>
      <c r="AE273" s="32" t="e">
        <f t="shared" si="137"/>
        <v>#REF!</v>
      </c>
      <c r="AF273" s="32" t="e">
        <f t="shared" si="137"/>
        <v>#REF!</v>
      </c>
      <c r="AG273" s="32" t="e">
        <f t="shared" si="137"/>
        <v>#REF!</v>
      </c>
      <c r="AH273" s="32" t="e">
        <f t="shared" si="137"/>
        <v>#REF!</v>
      </c>
      <c r="AI273" s="32" t="e">
        <f t="shared" si="137"/>
        <v>#REF!</v>
      </c>
      <c r="AJ273" s="32" t="e">
        <f t="shared" si="137"/>
        <v>#REF!</v>
      </c>
      <c r="AK273" s="32" t="e">
        <f t="shared" si="137"/>
        <v>#REF!</v>
      </c>
      <c r="AL273" s="32" t="e">
        <f t="shared" si="137"/>
        <v>#REF!</v>
      </c>
      <c r="AM273" s="32" t="e">
        <f t="shared" si="137"/>
        <v>#REF!</v>
      </c>
      <c r="AN273" s="32" t="e">
        <f t="shared" si="137"/>
        <v>#REF!</v>
      </c>
      <c r="AO273" s="32" t="e">
        <f t="shared" si="137"/>
        <v>#REF!</v>
      </c>
      <c r="AP273" s="32" t="e">
        <f t="shared" si="137"/>
        <v>#REF!</v>
      </c>
      <c r="AQ273" s="32">
        <f t="shared" si="137"/>
        <v>108292.973</v>
      </c>
      <c r="AR273" s="128">
        <f t="shared" si="134"/>
        <v>0.94998500057937052</v>
      </c>
    </row>
    <row r="274" spans="1:44" ht="60" x14ac:dyDescent="0.25">
      <c r="A274" s="55"/>
      <c r="B274" s="27" t="s">
        <v>193</v>
      </c>
      <c r="C274" s="28"/>
      <c r="D274" s="28" t="s">
        <v>812</v>
      </c>
      <c r="E274" s="32">
        <f>E275</f>
        <v>30851.452000000001</v>
      </c>
      <c r="F274" s="32">
        <f t="shared" ref="F274:AQ275" si="138">F275</f>
        <v>0</v>
      </c>
      <c r="G274" s="32">
        <f t="shared" si="138"/>
        <v>0</v>
      </c>
      <c r="H274" s="32">
        <f t="shared" si="138"/>
        <v>0</v>
      </c>
      <c r="I274" s="32">
        <f t="shared" si="138"/>
        <v>0</v>
      </c>
      <c r="J274" s="32">
        <f t="shared" si="138"/>
        <v>0</v>
      </c>
      <c r="K274" s="32">
        <f t="shared" si="138"/>
        <v>0</v>
      </c>
      <c r="L274" s="32">
        <f t="shared" si="138"/>
        <v>0</v>
      </c>
      <c r="M274" s="32">
        <f t="shared" si="138"/>
        <v>0</v>
      </c>
      <c r="N274" s="32">
        <f t="shared" si="138"/>
        <v>0</v>
      </c>
      <c r="O274" s="32">
        <f t="shared" si="138"/>
        <v>0</v>
      </c>
      <c r="P274" s="32">
        <f t="shared" si="138"/>
        <v>0</v>
      </c>
      <c r="Q274" s="32">
        <f t="shared" si="138"/>
        <v>0</v>
      </c>
      <c r="R274" s="32">
        <f t="shared" si="138"/>
        <v>0</v>
      </c>
      <c r="S274" s="32">
        <f t="shared" si="138"/>
        <v>0</v>
      </c>
      <c r="T274" s="32">
        <f t="shared" si="138"/>
        <v>0</v>
      </c>
      <c r="U274" s="32">
        <f t="shared" si="138"/>
        <v>0</v>
      </c>
      <c r="V274" s="32">
        <f t="shared" si="138"/>
        <v>0</v>
      </c>
      <c r="W274" s="32">
        <f t="shared" si="138"/>
        <v>0</v>
      </c>
      <c r="X274" s="32">
        <f t="shared" si="138"/>
        <v>0</v>
      </c>
      <c r="Y274" s="32">
        <f t="shared" si="138"/>
        <v>0</v>
      </c>
      <c r="Z274" s="32">
        <f t="shared" si="138"/>
        <v>0</v>
      </c>
      <c r="AA274" s="32">
        <f t="shared" si="138"/>
        <v>0</v>
      </c>
      <c r="AB274" s="32">
        <f t="shared" si="138"/>
        <v>0</v>
      </c>
      <c r="AC274" s="32">
        <f t="shared" si="138"/>
        <v>0</v>
      </c>
      <c r="AD274" s="32">
        <f t="shared" si="138"/>
        <v>0</v>
      </c>
      <c r="AE274" s="32">
        <f t="shared" si="138"/>
        <v>0</v>
      </c>
      <c r="AF274" s="32">
        <f t="shared" si="138"/>
        <v>0</v>
      </c>
      <c r="AG274" s="32">
        <f t="shared" si="138"/>
        <v>0</v>
      </c>
      <c r="AH274" s="32">
        <f t="shared" si="138"/>
        <v>0</v>
      </c>
      <c r="AI274" s="32">
        <f t="shared" si="138"/>
        <v>0</v>
      </c>
      <c r="AJ274" s="32">
        <f t="shared" si="138"/>
        <v>0</v>
      </c>
      <c r="AK274" s="32">
        <f t="shared" si="138"/>
        <v>0</v>
      </c>
      <c r="AL274" s="32">
        <f t="shared" si="138"/>
        <v>0</v>
      </c>
      <c r="AM274" s="32">
        <f t="shared" si="138"/>
        <v>0</v>
      </c>
      <c r="AN274" s="32">
        <f t="shared" si="138"/>
        <v>0</v>
      </c>
      <c r="AO274" s="32">
        <f t="shared" si="138"/>
        <v>0</v>
      </c>
      <c r="AP274" s="32">
        <f t="shared" si="138"/>
        <v>0</v>
      </c>
      <c r="AQ274" s="32">
        <f t="shared" si="138"/>
        <v>30851.452000000001</v>
      </c>
      <c r="AR274" s="128">
        <f t="shared" si="134"/>
        <v>1</v>
      </c>
    </row>
    <row r="275" spans="1:44" ht="52.5" customHeight="1" x14ac:dyDescent="0.25">
      <c r="A275" s="331"/>
      <c r="B275" s="27" t="s">
        <v>195</v>
      </c>
      <c r="C275" s="36"/>
      <c r="D275" s="36" t="s">
        <v>12</v>
      </c>
      <c r="E275" s="32">
        <f>E276</f>
        <v>30851.452000000001</v>
      </c>
      <c r="F275" s="119">
        <f t="shared" si="138"/>
        <v>0</v>
      </c>
      <c r="G275" s="119">
        <f t="shared" si="138"/>
        <v>0</v>
      </c>
      <c r="H275" s="119">
        <f t="shared" si="138"/>
        <v>0</v>
      </c>
      <c r="I275" s="119">
        <f t="shared" si="138"/>
        <v>0</v>
      </c>
      <c r="J275" s="119">
        <f t="shared" si="138"/>
        <v>0</v>
      </c>
      <c r="K275" s="119">
        <f t="shared" si="138"/>
        <v>0</v>
      </c>
      <c r="L275" s="119">
        <f t="shared" si="138"/>
        <v>0</v>
      </c>
      <c r="M275" s="119">
        <f t="shared" si="138"/>
        <v>0</v>
      </c>
      <c r="N275" s="119">
        <f t="shared" si="138"/>
        <v>0</v>
      </c>
      <c r="O275" s="119">
        <f t="shared" si="138"/>
        <v>0</v>
      </c>
      <c r="P275" s="119">
        <f t="shared" si="138"/>
        <v>0</v>
      </c>
      <c r="Q275" s="119">
        <f t="shared" si="138"/>
        <v>0</v>
      </c>
      <c r="R275" s="119">
        <f t="shared" si="138"/>
        <v>0</v>
      </c>
      <c r="S275" s="119">
        <f t="shared" si="138"/>
        <v>0</v>
      </c>
      <c r="T275" s="119">
        <f t="shared" si="138"/>
        <v>0</v>
      </c>
      <c r="U275" s="119">
        <f t="shared" si="138"/>
        <v>0</v>
      </c>
      <c r="V275" s="119">
        <f t="shared" si="138"/>
        <v>0</v>
      </c>
      <c r="W275" s="119">
        <f t="shared" si="138"/>
        <v>0</v>
      </c>
      <c r="X275" s="119">
        <f t="shared" si="138"/>
        <v>0</v>
      </c>
      <c r="Y275" s="119">
        <f t="shared" si="138"/>
        <v>0</v>
      </c>
      <c r="Z275" s="119">
        <f t="shared" si="138"/>
        <v>0</v>
      </c>
      <c r="AA275" s="119">
        <f t="shared" si="138"/>
        <v>0</v>
      </c>
      <c r="AB275" s="119">
        <f t="shared" si="138"/>
        <v>0</v>
      </c>
      <c r="AC275" s="119">
        <f t="shared" si="138"/>
        <v>0</v>
      </c>
      <c r="AD275" s="119">
        <f t="shared" si="138"/>
        <v>0</v>
      </c>
      <c r="AE275" s="119">
        <f t="shared" si="138"/>
        <v>0</v>
      </c>
      <c r="AF275" s="119">
        <f t="shared" si="138"/>
        <v>0</v>
      </c>
      <c r="AG275" s="119">
        <f t="shared" si="138"/>
        <v>0</v>
      </c>
      <c r="AH275" s="119">
        <f t="shared" si="138"/>
        <v>0</v>
      </c>
      <c r="AI275" s="119">
        <f t="shared" si="138"/>
        <v>0</v>
      </c>
      <c r="AJ275" s="119">
        <f t="shared" si="138"/>
        <v>0</v>
      </c>
      <c r="AK275" s="119">
        <f t="shared" si="138"/>
        <v>0</v>
      </c>
      <c r="AL275" s="119">
        <f t="shared" si="138"/>
        <v>0</v>
      </c>
      <c r="AM275" s="119">
        <f t="shared" si="138"/>
        <v>0</v>
      </c>
      <c r="AN275" s="119">
        <f t="shared" si="138"/>
        <v>0</v>
      </c>
      <c r="AO275" s="119">
        <f t="shared" si="138"/>
        <v>0</v>
      </c>
      <c r="AP275" s="119">
        <f t="shared" si="138"/>
        <v>0</v>
      </c>
      <c r="AQ275" s="119">
        <f t="shared" si="138"/>
        <v>30851.452000000001</v>
      </c>
      <c r="AR275" s="128">
        <f t="shared" si="134"/>
        <v>1</v>
      </c>
    </row>
    <row r="276" spans="1:44" ht="58.5" customHeight="1" x14ac:dyDescent="0.25">
      <c r="A276" s="55"/>
      <c r="B276" s="56"/>
      <c r="C276" s="37" t="s">
        <v>13</v>
      </c>
      <c r="D276" s="48" t="s">
        <v>14</v>
      </c>
      <c r="E276" s="32">
        <v>30851.452000000001</v>
      </c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>
        <v>30851.452000000001</v>
      </c>
      <c r="AR276" s="128">
        <f t="shared" si="134"/>
        <v>1</v>
      </c>
    </row>
    <row r="277" spans="1:44" ht="60" x14ac:dyDescent="0.25">
      <c r="A277" s="55"/>
      <c r="B277" s="27" t="s">
        <v>196</v>
      </c>
      <c r="C277" s="28"/>
      <c r="D277" s="28" t="s">
        <v>197</v>
      </c>
      <c r="E277" s="32">
        <f>E278+E280+E282</f>
        <v>7218.2110000000002</v>
      </c>
      <c r="F277" s="32" t="e">
        <f t="shared" ref="F277:AQ277" si="139">F278+F280+F282</f>
        <v>#REF!</v>
      </c>
      <c r="G277" s="32" t="e">
        <f t="shared" si="139"/>
        <v>#REF!</v>
      </c>
      <c r="H277" s="32" t="e">
        <f t="shared" si="139"/>
        <v>#REF!</v>
      </c>
      <c r="I277" s="32" t="e">
        <f t="shared" si="139"/>
        <v>#REF!</v>
      </c>
      <c r="J277" s="32" t="e">
        <f t="shared" si="139"/>
        <v>#REF!</v>
      </c>
      <c r="K277" s="32" t="e">
        <f t="shared" si="139"/>
        <v>#REF!</v>
      </c>
      <c r="L277" s="32" t="e">
        <f t="shared" si="139"/>
        <v>#REF!</v>
      </c>
      <c r="M277" s="32" t="e">
        <f t="shared" si="139"/>
        <v>#REF!</v>
      </c>
      <c r="N277" s="32" t="e">
        <f t="shared" si="139"/>
        <v>#REF!</v>
      </c>
      <c r="O277" s="32" t="e">
        <f t="shared" si="139"/>
        <v>#REF!</v>
      </c>
      <c r="P277" s="32" t="e">
        <f t="shared" si="139"/>
        <v>#REF!</v>
      </c>
      <c r="Q277" s="32" t="e">
        <f t="shared" si="139"/>
        <v>#REF!</v>
      </c>
      <c r="R277" s="32" t="e">
        <f t="shared" si="139"/>
        <v>#REF!</v>
      </c>
      <c r="S277" s="32" t="e">
        <f t="shared" si="139"/>
        <v>#REF!</v>
      </c>
      <c r="T277" s="32" t="e">
        <f t="shared" si="139"/>
        <v>#REF!</v>
      </c>
      <c r="U277" s="32" t="e">
        <f t="shared" si="139"/>
        <v>#REF!</v>
      </c>
      <c r="V277" s="32" t="e">
        <f t="shared" si="139"/>
        <v>#REF!</v>
      </c>
      <c r="W277" s="32" t="e">
        <f t="shared" si="139"/>
        <v>#REF!</v>
      </c>
      <c r="X277" s="32" t="e">
        <f t="shared" si="139"/>
        <v>#REF!</v>
      </c>
      <c r="Y277" s="32" t="e">
        <f t="shared" si="139"/>
        <v>#REF!</v>
      </c>
      <c r="Z277" s="32" t="e">
        <f t="shared" si="139"/>
        <v>#REF!</v>
      </c>
      <c r="AA277" s="32" t="e">
        <f t="shared" si="139"/>
        <v>#REF!</v>
      </c>
      <c r="AB277" s="32" t="e">
        <f t="shared" si="139"/>
        <v>#REF!</v>
      </c>
      <c r="AC277" s="32" t="e">
        <f t="shared" si="139"/>
        <v>#REF!</v>
      </c>
      <c r="AD277" s="32" t="e">
        <f t="shared" si="139"/>
        <v>#REF!</v>
      </c>
      <c r="AE277" s="32" t="e">
        <f t="shared" si="139"/>
        <v>#REF!</v>
      </c>
      <c r="AF277" s="32" t="e">
        <f t="shared" si="139"/>
        <v>#REF!</v>
      </c>
      <c r="AG277" s="32" t="e">
        <f t="shared" si="139"/>
        <v>#REF!</v>
      </c>
      <c r="AH277" s="32" t="e">
        <f t="shared" si="139"/>
        <v>#REF!</v>
      </c>
      <c r="AI277" s="32" t="e">
        <f t="shared" si="139"/>
        <v>#REF!</v>
      </c>
      <c r="AJ277" s="32" t="e">
        <f t="shared" si="139"/>
        <v>#REF!</v>
      </c>
      <c r="AK277" s="32" t="e">
        <f t="shared" si="139"/>
        <v>#REF!</v>
      </c>
      <c r="AL277" s="32" t="e">
        <f t="shared" si="139"/>
        <v>#REF!</v>
      </c>
      <c r="AM277" s="32" t="e">
        <f t="shared" si="139"/>
        <v>#REF!</v>
      </c>
      <c r="AN277" s="32" t="e">
        <f t="shared" si="139"/>
        <v>#REF!</v>
      </c>
      <c r="AO277" s="32" t="e">
        <f t="shared" si="139"/>
        <v>#REF!</v>
      </c>
      <c r="AP277" s="32" t="e">
        <f t="shared" si="139"/>
        <v>#REF!</v>
      </c>
      <c r="AQ277" s="32">
        <f t="shared" si="139"/>
        <v>7191.7300000000005</v>
      </c>
      <c r="AR277" s="128">
        <f t="shared" si="134"/>
        <v>0.99633136243869846</v>
      </c>
    </row>
    <row r="278" spans="1:44" ht="45" x14ac:dyDescent="0.25">
      <c r="A278" s="55"/>
      <c r="B278" s="27" t="s">
        <v>198</v>
      </c>
      <c r="C278" s="36"/>
      <c r="D278" s="36" t="s">
        <v>199</v>
      </c>
      <c r="E278" s="32">
        <f>E279</f>
        <v>179.94399999999999</v>
      </c>
      <c r="F278" s="32">
        <f t="shared" ref="F278:AQ278" si="140">F279</f>
        <v>0</v>
      </c>
      <c r="G278" s="32">
        <f t="shared" si="140"/>
        <v>0</v>
      </c>
      <c r="H278" s="32">
        <f t="shared" si="140"/>
        <v>0</v>
      </c>
      <c r="I278" s="32">
        <f t="shared" si="140"/>
        <v>0</v>
      </c>
      <c r="J278" s="32">
        <f t="shared" si="140"/>
        <v>0</v>
      </c>
      <c r="K278" s="32">
        <f t="shared" si="140"/>
        <v>0</v>
      </c>
      <c r="L278" s="32">
        <f t="shared" si="140"/>
        <v>0</v>
      </c>
      <c r="M278" s="32">
        <f t="shared" si="140"/>
        <v>0</v>
      </c>
      <c r="N278" s="32">
        <f t="shared" si="140"/>
        <v>0</v>
      </c>
      <c r="O278" s="32">
        <f t="shared" si="140"/>
        <v>0</v>
      </c>
      <c r="P278" s="32">
        <f t="shared" si="140"/>
        <v>0</v>
      </c>
      <c r="Q278" s="32">
        <f t="shared" si="140"/>
        <v>0</v>
      </c>
      <c r="R278" s="32">
        <f t="shared" si="140"/>
        <v>0</v>
      </c>
      <c r="S278" s="32">
        <f t="shared" si="140"/>
        <v>0</v>
      </c>
      <c r="T278" s="32">
        <f t="shared" si="140"/>
        <v>0</v>
      </c>
      <c r="U278" s="32">
        <f t="shared" si="140"/>
        <v>0</v>
      </c>
      <c r="V278" s="32">
        <f t="shared" si="140"/>
        <v>0</v>
      </c>
      <c r="W278" s="32">
        <f t="shared" si="140"/>
        <v>0</v>
      </c>
      <c r="X278" s="32">
        <f t="shared" si="140"/>
        <v>0</v>
      </c>
      <c r="Y278" s="32">
        <f t="shared" si="140"/>
        <v>0</v>
      </c>
      <c r="Z278" s="32">
        <f t="shared" si="140"/>
        <v>0</v>
      </c>
      <c r="AA278" s="32">
        <f t="shared" si="140"/>
        <v>0</v>
      </c>
      <c r="AB278" s="32">
        <f t="shared" si="140"/>
        <v>0</v>
      </c>
      <c r="AC278" s="32">
        <f t="shared" si="140"/>
        <v>0</v>
      </c>
      <c r="AD278" s="32">
        <f t="shared" si="140"/>
        <v>0</v>
      </c>
      <c r="AE278" s="32">
        <f t="shared" si="140"/>
        <v>0</v>
      </c>
      <c r="AF278" s="32">
        <f t="shared" si="140"/>
        <v>0</v>
      </c>
      <c r="AG278" s="32">
        <f t="shared" si="140"/>
        <v>0</v>
      </c>
      <c r="AH278" s="32">
        <f t="shared" si="140"/>
        <v>0</v>
      </c>
      <c r="AI278" s="32">
        <f t="shared" si="140"/>
        <v>0</v>
      </c>
      <c r="AJ278" s="32">
        <f t="shared" si="140"/>
        <v>0</v>
      </c>
      <c r="AK278" s="32">
        <f t="shared" si="140"/>
        <v>0</v>
      </c>
      <c r="AL278" s="32">
        <f t="shared" si="140"/>
        <v>0</v>
      </c>
      <c r="AM278" s="32">
        <f t="shared" si="140"/>
        <v>0</v>
      </c>
      <c r="AN278" s="32">
        <f t="shared" si="140"/>
        <v>0</v>
      </c>
      <c r="AO278" s="32">
        <f t="shared" si="140"/>
        <v>0</v>
      </c>
      <c r="AP278" s="32">
        <f t="shared" si="140"/>
        <v>0</v>
      </c>
      <c r="AQ278" s="32">
        <f t="shared" si="140"/>
        <v>179.94399999999999</v>
      </c>
      <c r="AR278" s="128">
        <f t="shared" si="134"/>
        <v>1</v>
      </c>
    </row>
    <row r="279" spans="1:44" ht="45" x14ac:dyDescent="0.25">
      <c r="A279" s="55"/>
      <c r="B279" s="27"/>
      <c r="C279" s="37" t="s">
        <v>13</v>
      </c>
      <c r="D279" s="48" t="s">
        <v>14</v>
      </c>
      <c r="E279" s="32">
        <v>179.94399999999999</v>
      </c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>
        <v>179.94399999999999</v>
      </c>
      <c r="AR279" s="128">
        <f t="shared" si="134"/>
        <v>1</v>
      </c>
    </row>
    <row r="280" spans="1:44" ht="21" customHeight="1" x14ac:dyDescent="0.25">
      <c r="A280" s="55"/>
      <c r="B280" s="27" t="s">
        <v>200</v>
      </c>
      <c r="C280" s="39"/>
      <c r="D280" s="39" t="s">
        <v>201</v>
      </c>
      <c r="E280" s="32">
        <f>E281</f>
        <v>6398.2</v>
      </c>
      <c r="F280" s="32">
        <f t="shared" ref="F280:AQ280" si="141">F281</f>
        <v>0</v>
      </c>
      <c r="G280" s="32">
        <f t="shared" si="141"/>
        <v>0</v>
      </c>
      <c r="H280" s="32">
        <f t="shared" si="141"/>
        <v>0</v>
      </c>
      <c r="I280" s="32">
        <f t="shared" si="141"/>
        <v>0</v>
      </c>
      <c r="J280" s="32">
        <f t="shared" si="141"/>
        <v>0</v>
      </c>
      <c r="K280" s="32">
        <f t="shared" si="141"/>
        <v>0</v>
      </c>
      <c r="L280" s="32">
        <f t="shared" si="141"/>
        <v>0</v>
      </c>
      <c r="M280" s="32">
        <f t="shared" si="141"/>
        <v>0</v>
      </c>
      <c r="N280" s="32">
        <f t="shared" si="141"/>
        <v>0</v>
      </c>
      <c r="O280" s="32">
        <f t="shared" si="141"/>
        <v>0</v>
      </c>
      <c r="P280" s="32">
        <f t="shared" si="141"/>
        <v>0</v>
      </c>
      <c r="Q280" s="32">
        <f t="shared" si="141"/>
        <v>0</v>
      </c>
      <c r="R280" s="32">
        <f t="shared" si="141"/>
        <v>0</v>
      </c>
      <c r="S280" s="32">
        <f t="shared" si="141"/>
        <v>0</v>
      </c>
      <c r="T280" s="32">
        <f t="shared" si="141"/>
        <v>0</v>
      </c>
      <c r="U280" s="32">
        <f t="shared" si="141"/>
        <v>0</v>
      </c>
      <c r="V280" s="32">
        <f t="shared" si="141"/>
        <v>0</v>
      </c>
      <c r="W280" s="32">
        <f t="shared" si="141"/>
        <v>0</v>
      </c>
      <c r="X280" s="32">
        <f t="shared" si="141"/>
        <v>0</v>
      </c>
      <c r="Y280" s="32">
        <f t="shared" si="141"/>
        <v>0</v>
      </c>
      <c r="Z280" s="32">
        <f t="shared" si="141"/>
        <v>0</v>
      </c>
      <c r="AA280" s="32">
        <f t="shared" si="141"/>
        <v>0</v>
      </c>
      <c r="AB280" s="32">
        <f t="shared" si="141"/>
        <v>0</v>
      </c>
      <c r="AC280" s="32">
        <f t="shared" si="141"/>
        <v>0</v>
      </c>
      <c r="AD280" s="32">
        <f t="shared" si="141"/>
        <v>0</v>
      </c>
      <c r="AE280" s="32">
        <f t="shared" si="141"/>
        <v>0</v>
      </c>
      <c r="AF280" s="32">
        <f t="shared" si="141"/>
        <v>0</v>
      </c>
      <c r="AG280" s="32">
        <f t="shared" si="141"/>
        <v>0</v>
      </c>
      <c r="AH280" s="32">
        <f t="shared" si="141"/>
        <v>0</v>
      </c>
      <c r="AI280" s="32">
        <f t="shared" si="141"/>
        <v>0</v>
      </c>
      <c r="AJ280" s="32">
        <f t="shared" si="141"/>
        <v>0</v>
      </c>
      <c r="AK280" s="32">
        <f t="shared" si="141"/>
        <v>0</v>
      </c>
      <c r="AL280" s="32">
        <f t="shared" si="141"/>
        <v>0</v>
      </c>
      <c r="AM280" s="32">
        <f t="shared" si="141"/>
        <v>0</v>
      </c>
      <c r="AN280" s="32">
        <f t="shared" si="141"/>
        <v>0</v>
      </c>
      <c r="AO280" s="32">
        <f t="shared" si="141"/>
        <v>0</v>
      </c>
      <c r="AP280" s="32">
        <f t="shared" si="141"/>
        <v>0</v>
      </c>
      <c r="AQ280" s="32">
        <f t="shared" si="141"/>
        <v>6371.7190000000001</v>
      </c>
      <c r="AR280" s="128">
        <f t="shared" si="134"/>
        <v>0.99586117970679255</v>
      </c>
    </row>
    <row r="281" spans="1:44" ht="45" x14ac:dyDescent="0.25">
      <c r="A281" s="55"/>
      <c r="B281" s="27"/>
      <c r="C281" s="37" t="s">
        <v>13</v>
      </c>
      <c r="D281" s="48" t="s">
        <v>14</v>
      </c>
      <c r="E281" s="32">
        <v>6398.2</v>
      </c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>
        <v>6371.7190000000001</v>
      </c>
      <c r="AR281" s="128">
        <f t="shared" si="134"/>
        <v>0.99586117970679255</v>
      </c>
    </row>
    <row r="282" spans="1:44" ht="21.75" customHeight="1" x14ac:dyDescent="0.25">
      <c r="A282" s="55"/>
      <c r="B282" s="27" t="s">
        <v>202</v>
      </c>
      <c r="C282" s="39"/>
      <c r="D282" s="39" t="s">
        <v>203</v>
      </c>
      <c r="E282" s="32">
        <f>E283</f>
        <v>640.06700000000001</v>
      </c>
      <c r="F282" s="32" t="e">
        <f t="shared" ref="F282:AQ285" si="142">F283</f>
        <v>#REF!</v>
      </c>
      <c r="G282" s="32" t="e">
        <f t="shared" si="142"/>
        <v>#REF!</v>
      </c>
      <c r="H282" s="32" t="e">
        <f t="shared" si="142"/>
        <v>#REF!</v>
      </c>
      <c r="I282" s="32" t="e">
        <f t="shared" si="142"/>
        <v>#REF!</v>
      </c>
      <c r="J282" s="32" t="e">
        <f t="shared" si="142"/>
        <v>#REF!</v>
      </c>
      <c r="K282" s="32" t="e">
        <f t="shared" si="142"/>
        <v>#REF!</v>
      </c>
      <c r="L282" s="32" t="e">
        <f t="shared" si="142"/>
        <v>#REF!</v>
      </c>
      <c r="M282" s="32" t="e">
        <f t="shared" si="142"/>
        <v>#REF!</v>
      </c>
      <c r="N282" s="32" t="e">
        <f t="shared" si="142"/>
        <v>#REF!</v>
      </c>
      <c r="O282" s="32" t="e">
        <f t="shared" si="142"/>
        <v>#REF!</v>
      </c>
      <c r="P282" s="32" t="e">
        <f t="shared" si="142"/>
        <v>#REF!</v>
      </c>
      <c r="Q282" s="32" t="e">
        <f t="shared" si="142"/>
        <v>#REF!</v>
      </c>
      <c r="R282" s="32" t="e">
        <f t="shared" si="142"/>
        <v>#REF!</v>
      </c>
      <c r="S282" s="32" t="e">
        <f t="shared" si="142"/>
        <v>#REF!</v>
      </c>
      <c r="T282" s="32" t="e">
        <f t="shared" si="142"/>
        <v>#REF!</v>
      </c>
      <c r="U282" s="32" t="e">
        <f t="shared" si="142"/>
        <v>#REF!</v>
      </c>
      <c r="V282" s="32" t="e">
        <f t="shared" si="142"/>
        <v>#REF!</v>
      </c>
      <c r="W282" s="32" t="e">
        <f t="shared" si="142"/>
        <v>#REF!</v>
      </c>
      <c r="X282" s="32" t="e">
        <f t="shared" si="142"/>
        <v>#REF!</v>
      </c>
      <c r="Y282" s="32" t="e">
        <f t="shared" si="142"/>
        <v>#REF!</v>
      </c>
      <c r="Z282" s="32" t="e">
        <f t="shared" si="142"/>
        <v>#REF!</v>
      </c>
      <c r="AA282" s="32" t="e">
        <f t="shared" si="142"/>
        <v>#REF!</v>
      </c>
      <c r="AB282" s="32" t="e">
        <f t="shared" si="142"/>
        <v>#REF!</v>
      </c>
      <c r="AC282" s="32" t="e">
        <f t="shared" si="142"/>
        <v>#REF!</v>
      </c>
      <c r="AD282" s="32" t="e">
        <f t="shared" si="142"/>
        <v>#REF!</v>
      </c>
      <c r="AE282" s="32" t="e">
        <f t="shared" si="142"/>
        <v>#REF!</v>
      </c>
      <c r="AF282" s="32" t="e">
        <f t="shared" si="142"/>
        <v>#REF!</v>
      </c>
      <c r="AG282" s="32" t="e">
        <f t="shared" si="142"/>
        <v>#REF!</v>
      </c>
      <c r="AH282" s="32" t="e">
        <f t="shared" si="142"/>
        <v>#REF!</v>
      </c>
      <c r="AI282" s="32" t="e">
        <f t="shared" si="142"/>
        <v>#REF!</v>
      </c>
      <c r="AJ282" s="32" t="e">
        <f t="shared" si="142"/>
        <v>#REF!</v>
      </c>
      <c r="AK282" s="32" t="e">
        <f t="shared" si="142"/>
        <v>#REF!</v>
      </c>
      <c r="AL282" s="32" t="e">
        <f t="shared" si="142"/>
        <v>#REF!</v>
      </c>
      <c r="AM282" s="32" t="e">
        <f t="shared" si="142"/>
        <v>#REF!</v>
      </c>
      <c r="AN282" s="32" t="e">
        <f t="shared" si="142"/>
        <v>#REF!</v>
      </c>
      <c r="AO282" s="32" t="e">
        <f t="shared" si="142"/>
        <v>#REF!</v>
      </c>
      <c r="AP282" s="32" t="e">
        <f t="shared" si="142"/>
        <v>#REF!</v>
      </c>
      <c r="AQ282" s="32">
        <f t="shared" si="142"/>
        <v>640.06700000000001</v>
      </c>
      <c r="AR282" s="128">
        <f t="shared" si="134"/>
        <v>1</v>
      </c>
    </row>
    <row r="283" spans="1:44" ht="53.25" customHeight="1" x14ac:dyDescent="0.25">
      <c r="A283" s="55"/>
      <c r="B283" s="27"/>
      <c r="C283" s="37" t="s">
        <v>13</v>
      </c>
      <c r="D283" s="48" t="s">
        <v>14</v>
      </c>
      <c r="E283" s="32">
        <v>640.06700000000001</v>
      </c>
      <c r="F283" s="32" t="e">
        <f t="shared" si="142"/>
        <v>#REF!</v>
      </c>
      <c r="G283" s="32" t="e">
        <f t="shared" si="142"/>
        <v>#REF!</v>
      </c>
      <c r="H283" s="32" t="e">
        <f t="shared" si="142"/>
        <v>#REF!</v>
      </c>
      <c r="I283" s="32" t="e">
        <f t="shared" si="142"/>
        <v>#REF!</v>
      </c>
      <c r="J283" s="32" t="e">
        <f t="shared" si="142"/>
        <v>#REF!</v>
      </c>
      <c r="K283" s="32" t="e">
        <f t="shared" si="142"/>
        <v>#REF!</v>
      </c>
      <c r="L283" s="32" t="e">
        <f t="shared" si="142"/>
        <v>#REF!</v>
      </c>
      <c r="M283" s="32" t="e">
        <f t="shared" si="142"/>
        <v>#REF!</v>
      </c>
      <c r="N283" s="32" t="e">
        <f t="shared" si="142"/>
        <v>#REF!</v>
      </c>
      <c r="O283" s="32" t="e">
        <f t="shared" si="142"/>
        <v>#REF!</v>
      </c>
      <c r="P283" s="32" t="e">
        <f t="shared" si="142"/>
        <v>#REF!</v>
      </c>
      <c r="Q283" s="32" t="e">
        <f t="shared" si="142"/>
        <v>#REF!</v>
      </c>
      <c r="R283" s="32" t="e">
        <f t="shared" si="142"/>
        <v>#REF!</v>
      </c>
      <c r="S283" s="32" t="e">
        <f t="shared" si="142"/>
        <v>#REF!</v>
      </c>
      <c r="T283" s="32" t="e">
        <f t="shared" si="142"/>
        <v>#REF!</v>
      </c>
      <c r="U283" s="32" t="e">
        <f t="shared" si="142"/>
        <v>#REF!</v>
      </c>
      <c r="V283" s="32" t="e">
        <f t="shared" si="142"/>
        <v>#REF!</v>
      </c>
      <c r="W283" s="32" t="e">
        <f t="shared" si="142"/>
        <v>#REF!</v>
      </c>
      <c r="X283" s="32" t="e">
        <f t="shared" si="142"/>
        <v>#REF!</v>
      </c>
      <c r="Y283" s="32" t="e">
        <f t="shared" si="142"/>
        <v>#REF!</v>
      </c>
      <c r="Z283" s="32" t="e">
        <f t="shared" si="142"/>
        <v>#REF!</v>
      </c>
      <c r="AA283" s="32" t="e">
        <f t="shared" si="142"/>
        <v>#REF!</v>
      </c>
      <c r="AB283" s="32" t="e">
        <f t="shared" si="142"/>
        <v>#REF!</v>
      </c>
      <c r="AC283" s="32" t="e">
        <f t="shared" si="142"/>
        <v>#REF!</v>
      </c>
      <c r="AD283" s="32" t="e">
        <f t="shared" si="142"/>
        <v>#REF!</v>
      </c>
      <c r="AE283" s="32" t="e">
        <f t="shared" si="142"/>
        <v>#REF!</v>
      </c>
      <c r="AF283" s="32" t="e">
        <f t="shared" si="142"/>
        <v>#REF!</v>
      </c>
      <c r="AG283" s="32" t="e">
        <f t="shared" si="142"/>
        <v>#REF!</v>
      </c>
      <c r="AH283" s="32" t="e">
        <f t="shared" si="142"/>
        <v>#REF!</v>
      </c>
      <c r="AI283" s="32" t="e">
        <f t="shared" si="142"/>
        <v>#REF!</v>
      </c>
      <c r="AJ283" s="32" t="e">
        <f t="shared" si="142"/>
        <v>#REF!</v>
      </c>
      <c r="AK283" s="32" t="e">
        <f t="shared" si="142"/>
        <v>#REF!</v>
      </c>
      <c r="AL283" s="32" t="e">
        <f t="shared" si="142"/>
        <v>#REF!</v>
      </c>
      <c r="AM283" s="32" t="e">
        <f t="shared" si="142"/>
        <v>#REF!</v>
      </c>
      <c r="AN283" s="32" t="e">
        <f t="shared" si="142"/>
        <v>#REF!</v>
      </c>
      <c r="AO283" s="32" t="e">
        <f t="shared" si="142"/>
        <v>#REF!</v>
      </c>
      <c r="AP283" s="32" t="e">
        <f t="shared" si="142"/>
        <v>#REF!</v>
      </c>
      <c r="AQ283" s="32">
        <v>640.06700000000001</v>
      </c>
      <c r="AR283" s="128">
        <f t="shared" si="134"/>
        <v>1</v>
      </c>
    </row>
    <row r="284" spans="1:44" ht="53.25" customHeight="1" x14ac:dyDescent="0.25">
      <c r="A284" s="55"/>
      <c r="B284" s="103" t="s">
        <v>204</v>
      </c>
      <c r="C284" s="104"/>
      <c r="D284" s="75" t="s">
        <v>205</v>
      </c>
      <c r="E284" s="119">
        <f>E285</f>
        <v>75924.740000000005</v>
      </c>
      <c r="F284" s="119" t="e">
        <f t="shared" si="142"/>
        <v>#REF!</v>
      </c>
      <c r="G284" s="119" t="e">
        <f t="shared" si="142"/>
        <v>#REF!</v>
      </c>
      <c r="H284" s="119" t="e">
        <f t="shared" si="142"/>
        <v>#REF!</v>
      </c>
      <c r="I284" s="119" t="e">
        <f t="shared" si="142"/>
        <v>#REF!</v>
      </c>
      <c r="J284" s="119" t="e">
        <f t="shared" si="142"/>
        <v>#REF!</v>
      </c>
      <c r="K284" s="119" t="e">
        <f t="shared" si="142"/>
        <v>#REF!</v>
      </c>
      <c r="L284" s="119" t="e">
        <f t="shared" si="142"/>
        <v>#REF!</v>
      </c>
      <c r="M284" s="119" t="e">
        <f t="shared" si="142"/>
        <v>#REF!</v>
      </c>
      <c r="N284" s="119" t="e">
        <f t="shared" si="142"/>
        <v>#REF!</v>
      </c>
      <c r="O284" s="119" t="e">
        <f t="shared" si="142"/>
        <v>#REF!</v>
      </c>
      <c r="P284" s="119" t="e">
        <f t="shared" si="142"/>
        <v>#REF!</v>
      </c>
      <c r="Q284" s="119" t="e">
        <f t="shared" si="142"/>
        <v>#REF!</v>
      </c>
      <c r="R284" s="119" t="e">
        <f t="shared" si="142"/>
        <v>#REF!</v>
      </c>
      <c r="S284" s="119" t="e">
        <f t="shared" si="142"/>
        <v>#REF!</v>
      </c>
      <c r="T284" s="119" t="e">
        <f t="shared" si="142"/>
        <v>#REF!</v>
      </c>
      <c r="U284" s="119" t="e">
        <f t="shared" si="142"/>
        <v>#REF!</v>
      </c>
      <c r="V284" s="119" t="e">
        <f t="shared" si="142"/>
        <v>#REF!</v>
      </c>
      <c r="W284" s="119" t="e">
        <f t="shared" si="142"/>
        <v>#REF!</v>
      </c>
      <c r="X284" s="119" t="e">
        <f t="shared" si="142"/>
        <v>#REF!</v>
      </c>
      <c r="Y284" s="119" t="e">
        <f t="shared" si="142"/>
        <v>#REF!</v>
      </c>
      <c r="Z284" s="119" t="e">
        <f t="shared" si="142"/>
        <v>#REF!</v>
      </c>
      <c r="AA284" s="119" t="e">
        <f t="shared" si="142"/>
        <v>#REF!</v>
      </c>
      <c r="AB284" s="119" t="e">
        <f t="shared" si="142"/>
        <v>#REF!</v>
      </c>
      <c r="AC284" s="119" t="e">
        <f t="shared" si="142"/>
        <v>#REF!</v>
      </c>
      <c r="AD284" s="119" t="e">
        <f t="shared" si="142"/>
        <v>#REF!</v>
      </c>
      <c r="AE284" s="119" t="e">
        <f t="shared" si="142"/>
        <v>#REF!</v>
      </c>
      <c r="AF284" s="119" t="e">
        <f t="shared" si="142"/>
        <v>#REF!</v>
      </c>
      <c r="AG284" s="119" t="e">
        <f t="shared" si="142"/>
        <v>#REF!</v>
      </c>
      <c r="AH284" s="119" t="e">
        <f t="shared" si="142"/>
        <v>#REF!</v>
      </c>
      <c r="AI284" s="119" t="e">
        <f t="shared" si="142"/>
        <v>#REF!</v>
      </c>
      <c r="AJ284" s="119" t="e">
        <f t="shared" si="142"/>
        <v>#REF!</v>
      </c>
      <c r="AK284" s="119" t="e">
        <f t="shared" si="142"/>
        <v>#REF!</v>
      </c>
      <c r="AL284" s="119" t="e">
        <f t="shared" si="142"/>
        <v>#REF!</v>
      </c>
      <c r="AM284" s="119" t="e">
        <f t="shared" si="142"/>
        <v>#REF!</v>
      </c>
      <c r="AN284" s="119" t="e">
        <f t="shared" si="142"/>
        <v>#REF!</v>
      </c>
      <c r="AO284" s="119" t="e">
        <f t="shared" si="142"/>
        <v>#REF!</v>
      </c>
      <c r="AP284" s="119" t="e">
        <f t="shared" si="142"/>
        <v>#REF!</v>
      </c>
      <c r="AQ284" s="119">
        <f t="shared" si="142"/>
        <v>70249.790999999997</v>
      </c>
      <c r="AR284" s="128">
        <f t="shared" si="134"/>
        <v>0.9252556017972533</v>
      </c>
    </row>
    <row r="285" spans="1:44" ht="65.25" customHeight="1" x14ac:dyDescent="0.25">
      <c r="A285" s="55"/>
      <c r="B285" s="27" t="s">
        <v>206</v>
      </c>
      <c r="C285" s="27"/>
      <c r="D285" s="57" t="s">
        <v>207</v>
      </c>
      <c r="E285" s="32">
        <f>E286</f>
        <v>75924.740000000005</v>
      </c>
      <c r="F285" s="32" t="e">
        <f t="shared" si="142"/>
        <v>#REF!</v>
      </c>
      <c r="G285" s="32" t="e">
        <f t="shared" si="142"/>
        <v>#REF!</v>
      </c>
      <c r="H285" s="32" t="e">
        <f t="shared" si="142"/>
        <v>#REF!</v>
      </c>
      <c r="I285" s="32" t="e">
        <f t="shared" si="142"/>
        <v>#REF!</v>
      </c>
      <c r="J285" s="32" t="e">
        <f t="shared" si="142"/>
        <v>#REF!</v>
      </c>
      <c r="K285" s="32" t="e">
        <f t="shared" si="142"/>
        <v>#REF!</v>
      </c>
      <c r="L285" s="32" t="e">
        <f t="shared" si="142"/>
        <v>#REF!</v>
      </c>
      <c r="M285" s="32" t="e">
        <f t="shared" si="142"/>
        <v>#REF!</v>
      </c>
      <c r="N285" s="32" t="e">
        <f t="shared" si="142"/>
        <v>#REF!</v>
      </c>
      <c r="O285" s="32" t="e">
        <f t="shared" si="142"/>
        <v>#REF!</v>
      </c>
      <c r="P285" s="32" t="e">
        <f t="shared" si="142"/>
        <v>#REF!</v>
      </c>
      <c r="Q285" s="32" t="e">
        <f t="shared" si="142"/>
        <v>#REF!</v>
      </c>
      <c r="R285" s="32" t="e">
        <f t="shared" si="142"/>
        <v>#REF!</v>
      </c>
      <c r="S285" s="32" t="e">
        <f t="shared" si="142"/>
        <v>#REF!</v>
      </c>
      <c r="T285" s="32" t="e">
        <f t="shared" si="142"/>
        <v>#REF!</v>
      </c>
      <c r="U285" s="32" t="e">
        <f t="shared" si="142"/>
        <v>#REF!</v>
      </c>
      <c r="V285" s="32" t="e">
        <f t="shared" si="142"/>
        <v>#REF!</v>
      </c>
      <c r="W285" s="32" t="e">
        <f t="shared" si="142"/>
        <v>#REF!</v>
      </c>
      <c r="X285" s="32" t="e">
        <f t="shared" si="142"/>
        <v>#REF!</v>
      </c>
      <c r="Y285" s="32" t="e">
        <f t="shared" si="142"/>
        <v>#REF!</v>
      </c>
      <c r="Z285" s="32" t="e">
        <f t="shared" si="142"/>
        <v>#REF!</v>
      </c>
      <c r="AA285" s="32" t="e">
        <f t="shared" si="142"/>
        <v>#REF!</v>
      </c>
      <c r="AB285" s="32" t="e">
        <f t="shared" si="142"/>
        <v>#REF!</v>
      </c>
      <c r="AC285" s="32" t="e">
        <f t="shared" si="142"/>
        <v>#REF!</v>
      </c>
      <c r="AD285" s="32" t="e">
        <f t="shared" si="142"/>
        <v>#REF!</v>
      </c>
      <c r="AE285" s="32" t="e">
        <f t="shared" si="142"/>
        <v>#REF!</v>
      </c>
      <c r="AF285" s="32" t="e">
        <f t="shared" si="142"/>
        <v>#REF!</v>
      </c>
      <c r="AG285" s="32" t="e">
        <f t="shared" si="142"/>
        <v>#REF!</v>
      </c>
      <c r="AH285" s="32" t="e">
        <f t="shared" si="142"/>
        <v>#REF!</v>
      </c>
      <c r="AI285" s="32" t="e">
        <f t="shared" si="142"/>
        <v>#REF!</v>
      </c>
      <c r="AJ285" s="32" t="e">
        <f t="shared" si="142"/>
        <v>#REF!</v>
      </c>
      <c r="AK285" s="32" t="e">
        <f t="shared" si="142"/>
        <v>#REF!</v>
      </c>
      <c r="AL285" s="32" t="e">
        <f t="shared" si="142"/>
        <v>#REF!</v>
      </c>
      <c r="AM285" s="32" t="e">
        <f t="shared" si="142"/>
        <v>#REF!</v>
      </c>
      <c r="AN285" s="32" t="e">
        <f t="shared" si="142"/>
        <v>#REF!</v>
      </c>
      <c r="AO285" s="32" t="e">
        <f t="shared" si="142"/>
        <v>#REF!</v>
      </c>
      <c r="AP285" s="32" t="e">
        <f t="shared" si="142"/>
        <v>#REF!</v>
      </c>
      <c r="AQ285" s="32">
        <f t="shared" si="142"/>
        <v>70249.790999999997</v>
      </c>
      <c r="AR285" s="128">
        <f t="shared" si="134"/>
        <v>0.9252556017972533</v>
      </c>
    </row>
    <row r="286" spans="1:44" ht="45" x14ac:dyDescent="0.25">
      <c r="A286" s="55"/>
      <c r="B286" s="74"/>
      <c r="C286" s="37" t="s">
        <v>13</v>
      </c>
      <c r="D286" s="48" t="s">
        <v>14</v>
      </c>
      <c r="E286" s="32">
        <v>75924.740000000005</v>
      </c>
      <c r="F286" s="32" t="e">
        <f>#REF!+F293</f>
        <v>#REF!</v>
      </c>
      <c r="G286" s="32" t="e">
        <f>#REF!+G293</f>
        <v>#REF!</v>
      </c>
      <c r="H286" s="32" t="e">
        <f>#REF!+H293</f>
        <v>#REF!</v>
      </c>
      <c r="I286" s="32" t="e">
        <f>#REF!+I293</f>
        <v>#REF!</v>
      </c>
      <c r="J286" s="32" t="e">
        <f>#REF!+J293</f>
        <v>#REF!</v>
      </c>
      <c r="K286" s="32" t="e">
        <f>#REF!+K293</f>
        <v>#REF!</v>
      </c>
      <c r="L286" s="32" t="e">
        <f>#REF!+L293</f>
        <v>#REF!</v>
      </c>
      <c r="M286" s="32" t="e">
        <f>#REF!+M293</f>
        <v>#REF!</v>
      </c>
      <c r="N286" s="32" t="e">
        <f>#REF!+N293</f>
        <v>#REF!</v>
      </c>
      <c r="O286" s="32" t="e">
        <f>#REF!+O293</f>
        <v>#REF!</v>
      </c>
      <c r="P286" s="32" t="e">
        <f>#REF!+P293</f>
        <v>#REF!</v>
      </c>
      <c r="Q286" s="32" t="e">
        <f>#REF!+Q293</f>
        <v>#REF!</v>
      </c>
      <c r="R286" s="32" t="e">
        <f>#REF!+R293</f>
        <v>#REF!</v>
      </c>
      <c r="S286" s="32" t="e">
        <f>#REF!+S293</f>
        <v>#REF!</v>
      </c>
      <c r="T286" s="32" t="e">
        <f>#REF!+T293</f>
        <v>#REF!</v>
      </c>
      <c r="U286" s="32" t="e">
        <f>#REF!+U293</f>
        <v>#REF!</v>
      </c>
      <c r="V286" s="32" t="e">
        <f>#REF!+V293</f>
        <v>#REF!</v>
      </c>
      <c r="W286" s="32" t="e">
        <f>#REF!+W293</f>
        <v>#REF!</v>
      </c>
      <c r="X286" s="32" t="e">
        <f>#REF!+X293</f>
        <v>#REF!</v>
      </c>
      <c r="Y286" s="32" t="e">
        <f>#REF!+Y293</f>
        <v>#REF!</v>
      </c>
      <c r="Z286" s="32" t="e">
        <f>#REF!+Z293</f>
        <v>#REF!</v>
      </c>
      <c r="AA286" s="32" t="e">
        <f>#REF!+AA293</f>
        <v>#REF!</v>
      </c>
      <c r="AB286" s="32" t="e">
        <f>#REF!+AB293</f>
        <v>#REF!</v>
      </c>
      <c r="AC286" s="32" t="e">
        <f>#REF!+AC293</f>
        <v>#REF!</v>
      </c>
      <c r="AD286" s="32" t="e">
        <f>#REF!+AD293</f>
        <v>#REF!</v>
      </c>
      <c r="AE286" s="32" t="e">
        <f>#REF!+AE293</f>
        <v>#REF!</v>
      </c>
      <c r="AF286" s="32" t="e">
        <f>#REF!+AF293</f>
        <v>#REF!</v>
      </c>
      <c r="AG286" s="32" t="e">
        <f>#REF!+AG293</f>
        <v>#REF!</v>
      </c>
      <c r="AH286" s="32" t="e">
        <f>#REF!+AH293</f>
        <v>#REF!</v>
      </c>
      <c r="AI286" s="32" t="e">
        <f>#REF!+AI293</f>
        <v>#REF!</v>
      </c>
      <c r="AJ286" s="32" t="e">
        <f>#REF!+AJ293</f>
        <v>#REF!</v>
      </c>
      <c r="AK286" s="32" t="e">
        <f>#REF!+AK293</f>
        <v>#REF!</v>
      </c>
      <c r="AL286" s="32" t="e">
        <f>#REF!+AL293</f>
        <v>#REF!</v>
      </c>
      <c r="AM286" s="32" t="e">
        <f>#REF!+AM293</f>
        <v>#REF!</v>
      </c>
      <c r="AN286" s="32" t="e">
        <f>#REF!+AN293</f>
        <v>#REF!</v>
      </c>
      <c r="AO286" s="32" t="e">
        <f>#REF!+AO293</f>
        <v>#REF!</v>
      </c>
      <c r="AP286" s="32" t="e">
        <f>#REF!+AP293</f>
        <v>#REF!</v>
      </c>
      <c r="AQ286" s="32">
        <v>70249.790999999997</v>
      </c>
      <c r="AR286" s="128">
        <f t="shared" si="134"/>
        <v>0.9252556017972533</v>
      </c>
    </row>
    <row r="287" spans="1:44" ht="60" x14ac:dyDescent="0.25">
      <c r="A287" s="55"/>
      <c r="B287" s="27" t="s">
        <v>208</v>
      </c>
      <c r="C287" s="28"/>
      <c r="D287" s="28" t="s">
        <v>209</v>
      </c>
      <c r="E287" s="32">
        <f>E288</f>
        <v>4481.2</v>
      </c>
      <c r="F287" s="32">
        <f t="shared" ref="F287:AQ287" si="143">F288</f>
        <v>0</v>
      </c>
      <c r="G287" s="32">
        <f t="shared" si="143"/>
        <v>0</v>
      </c>
      <c r="H287" s="32">
        <f t="shared" si="143"/>
        <v>0</v>
      </c>
      <c r="I287" s="32">
        <f t="shared" si="143"/>
        <v>0</v>
      </c>
      <c r="J287" s="32">
        <f t="shared" si="143"/>
        <v>0</v>
      </c>
      <c r="K287" s="32">
        <f t="shared" si="143"/>
        <v>0</v>
      </c>
      <c r="L287" s="32">
        <f t="shared" si="143"/>
        <v>0</v>
      </c>
      <c r="M287" s="32">
        <f t="shared" si="143"/>
        <v>0</v>
      </c>
      <c r="N287" s="32">
        <f t="shared" si="143"/>
        <v>0</v>
      </c>
      <c r="O287" s="32">
        <f t="shared" si="143"/>
        <v>0</v>
      </c>
      <c r="P287" s="32">
        <f t="shared" si="143"/>
        <v>0</v>
      </c>
      <c r="Q287" s="32">
        <f t="shared" si="143"/>
        <v>0</v>
      </c>
      <c r="R287" s="32">
        <f t="shared" si="143"/>
        <v>0</v>
      </c>
      <c r="S287" s="32">
        <f t="shared" si="143"/>
        <v>0</v>
      </c>
      <c r="T287" s="32">
        <f t="shared" si="143"/>
        <v>0</v>
      </c>
      <c r="U287" s="32">
        <f t="shared" si="143"/>
        <v>0</v>
      </c>
      <c r="V287" s="32">
        <f t="shared" si="143"/>
        <v>0</v>
      </c>
      <c r="W287" s="32">
        <f t="shared" si="143"/>
        <v>0</v>
      </c>
      <c r="X287" s="32">
        <f t="shared" si="143"/>
        <v>0</v>
      </c>
      <c r="Y287" s="32">
        <f t="shared" si="143"/>
        <v>0</v>
      </c>
      <c r="Z287" s="32">
        <f t="shared" si="143"/>
        <v>0</v>
      </c>
      <c r="AA287" s="32">
        <f t="shared" si="143"/>
        <v>0</v>
      </c>
      <c r="AB287" s="32">
        <f t="shared" si="143"/>
        <v>0</v>
      </c>
      <c r="AC287" s="32">
        <f t="shared" si="143"/>
        <v>0</v>
      </c>
      <c r="AD287" s="32">
        <f t="shared" si="143"/>
        <v>0</v>
      </c>
      <c r="AE287" s="32">
        <f t="shared" si="143"/>
        <v>0</v>
      </c>
      <c r="AF287" s="32">
        <f t="shared" si="143"/>
        <v>0</v>
      </c>
      <c r="AG287" s="32">
        <f t="shared" si="143"/>
        <v>0</v>
      </c>
      <c r="AH287" s="32">
        <f t="shared" si="143"/>
        <v>0</v>
      </c>
      <c r="AI287" s="32">
        <f t="shared" si="143"/>
        <v>0</v>
      </c>
      <c r="AJ287" s="32">
        <f t="shared" si="143"/>
        <v>0</v>
      </c>
      <c r="AK287" s="32">
        <f t="shared" si="143"/>
        <v>0</v>
      </c>
      <c r="AL287" s="32">
        <f t="shared" si="143"/>
        <v>0</v>
      </c>
      <c r="AM287" s="32">
        <f t="shared" si="143"/>
        <v>0</v>
      </c>
      <c r="AN287" s="32">
        <f t="shared" si="143"/>
        <v>0</v>
      </c>
      <c r="AO287" s="32">
        <f t="shared" si="143"/>
        <v>0</v>
      </c>
      <c r="AP287" s="32">
        <f t="shared" si="143"/>
        <v>0</v>
      </c>
      <c r="AQ287" s="32">
        <f t="shared" si="143"/>
        <v>4481.2</v>
      </c>
      <c r="AR287" s="128">
        <f t="shared" si="134"/>
        <v>1</v>
      </c>
    </row>
    <row r="288" spans="1:44" ht="126" customHeight="1" x14ac:dyDescent="0.25">
      <c r="A288" s="55"/>
      <c r="B288" s="27" t="s">
        <v>210</v>
      </c>
      <c r="C288" s="57"/>
      <c r="D288" s="57" t="s">
        <v>211</v>
      </c>
      <c r="E288" s="32">
        <f>E289</f>
        <v>4481.2</v>
      </c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  <c r="AJ288" s="32"/>
      <c r="AK288" s="32"/>
      <c r="AL288" s="32"/>
      <c r="AM288" s="32"/>
      <c r="AN288" s="32"/>
      <c r="AO288" s="32"/>
      <c r="AP288" s="32"/>
      <c r="AQ288" s="32">
        <f>AQ289</f>
        <v>4481.2</v>
      </c>
      <c r="AR288" s="128">
        <f t="shared" si="134"/>
        <v>1</v>
      </c>
    </row>
    <row r="289" spans="1:44" ht="45" x14ac:dyDescent="0.25">
      <c r="A289" s="55"/>
      <c r="B289" s="27" t="s">
        <v>212</v>
      </c>
      <c r="C289" s="36"/>
      <c r="D289" s="36" t="s">
        <v>12</v>
      </c>
      <c r="E289" s="32">
        <f>E290</f>
        <v>4481.2</v>
      </c>
      <c r="F289" s="32">
        <f t="shared" ref="F289:AQ289" si="144">F290</f>
        <v>0</v>
      </c>
      <c r="G289" s="32">
        <f t="shared" si="144"/>
        <v>0</v>
      </c>
      <c r="H289" s="32">
        <f t="shared" si="144"/>
        <v>0</v>
      </c>
      <c r="I289" s="32">
        <f t="shared" si="144"/>
        <v>0</v>
      </c>
      <c r="J289" s="32">
        <f t="shared" si="144"/>
        <v>0</v>
      </c>
      <c r="K289" s="32">
        <f t="shared" si="144"/>
        <v>0</v>
      </c>
      <c r="L289" s="32">
        <f t="shared" si="144"/>
        <v>0</v>
      </c>
      <c r="M289" s="32">
        <f t="shared" si="144"/>
        <v>0</v>
      </c>
      <c r="N289" s="32">
        <f t="shared" si="144"/>
        <v>0</v>
      </c>
      <c r="O289" s="32">
        <f t="shared" si="144"/>
        <v>0</v>
      </c>
      <c r="P289" s="32">
        <f t="shared" si="144"/>
        <v>0</v>
      </c>
      <c r="Q289" s="32">
        <f t="shared" si="144"/>
        <v>0</v>
      </c>
      <c r="R289" s="32">
        <f t="shared" si="144"/>
        <v>0</v>
      </c>
      <c r="S289" s="32">
        <f t="shared" si="144"/>
        <v>0</v>
      </c>
      <c r="T289" s="32">
        <f t="shared" si="144"/>
        <v>0</v>
      </c>
      <c r="U289" s="32">
        <f t="shared" si="144"/>
        <v>0</v>
      </c>
      <c r="V289" s="32">
        <f t="shared" si="144"/>
        <v>0</v>
      </c>
      <c r="W289" s="32">
        <f t="shared" si="144"/>
        <v>0</v>
      </c>
      <c r="X289" s="32">
        <f t="shared" si="144"/>
        <v>0</v>
      </c>
      <c r="Y289" s="32">
        <f t="shared" si="144"/>
        <v>0</v>
      </c>
      <c r="Z289" s="32">
        <f t="shared" si="144"/>
        <v>0</v>
      </c>
      <c r="AA289" s="32">
        <f t="shared" si="144"/>
        <v>0</v>
      </c>
      <c r="AB289" s="32">
        <f t="shared" si="144"/>
        <v>0</v>
      </c>
      <c r="AC289" s="32">
        <f t="shared" si="144"/>
        <v>0</v>
      </c>
      <c r="AD289" s="32">
        <f t="shared" si="144"/>
        <v>0</v>
      </c>
      <c r="AE289" s="32">
        <f t="shared" si="144"/>
        <v>0</v>
      </c>
      <c r="AF289" s="32">
        <f t="shared" si="144"/>
        <v>0</v>
      </c>
      <c r="AG289" s="32">
        <f t="shared" si="144"/>
        <v>0</v>
      </c>
      <c r="AH289" s="32">
        <f t="shared" si="144"/>
        <v>0</v>
      </c>
      <c r="AI289" s="32">
        <f t="shared" si="144"/>
        <v>0</v>
      </c>
      <c r="AJ289" s="32">
        <f t="shared" si="144"/>
        <v>0</v>
      </c>
      <c r="AK289" s="32">
        <f t="shared" si="144"/>
        <v>0</v>
      </c>
      <c r="AL289" s="32">
        <f t="shared" si="144"/>
        <v>0</v>
      </c>
      <c r="AM289" s="32">
        <f t="shared" si="144"/>
        <v>0</v>
      </c>
      <c r="AN289" s="32">
        <f t="shared" si="144"/>
        <v>0</v>
      </c>
      <c r="AO289" s="32">
        <f t="shared" si="144"/>
        <v>0</v>
      </c>
      <c r="AP289" s="32">
        <f t="shared" si="144"/>
        <v>0</v>
      </c>
      <c r="AQ289" s="32">
        <f t="shared" si="144"/>
        <v>4481.2</v>
      </c>
      <c r="AR289" s="128">
        <f t="shared" si="134"/>
        <v>1</v>
      </c>
    </row>
    <row r="290" spans="1:44" ht="45" x14ac:dyDescent="0.25">
      <c r="A290" s="55"/>
      <c r="B290" s="27"/>
      <c r="C290" s="37" t="s">
        <v>13</v>
      </c>
      <c r="D290" s="48" t="s">
        <v>14</v>
      </c>
      <c r="E290" s="32">
        <v>4481.2</v>
      </c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  <c r="AI290" s="32"/>
      <c r="AJ290" s="32"/>
      <c r="AK290" s="32"/>
      <c r="AL290" s="32"/>
      <c r="AM290" s="32"/>
      <c r="AN290" s="32"/>
      <c r="AO290" s="32"/>
      <c r="AP290" s="32"/>
      <c r="AQ290" s="32">
        <v>4481.2</v>
      </c>
      <c r="AR290" s="128">
        <f t="shared" si="134"/>
        <v>1</v>
      </c>
    </row>
    <row r="291" spans="1:44" ht="21" customHeight="1" x14ac:dyDescent="0.25">
      <c r="A291" s="59" t="s">
        <v>436</v>
      </c>
      <c r="B291" s="76"/>
      <c r="C291" s="76"/>
      <c r="D291" s="46" t="s">
        <v>437</v>
      </c>
      <c r="E291" s="32">
        <f t="shared" ref="E291:AQ291" si="145">E292+E313</f>
        <v>195890.38699999999</v>
      </c>
      <c r="F291" s="32" t="e">
        <f t="shared" si="145"/>
        <v>#REF!</v>
      </c>
      <c r="G291" s="32" t="e">
        <f t="shared" si="145"/>
        <v>#REF!</v>
      </c>
      <c r="H291" s="32" t="e">
        <f t="shared" si="145"/>
        <v>#REF!</v>
      </c>
      <c r="I291" s="32" t="e">
        <f t="shared" si="145"/>
        <v>#REF!</v>
      </c>
      <c r="J291" s="32" t="e">
        <f t="shared" si="145"/>
        <v>#REF!</v>
      </c>
      <c r="K291" s="32" t="e">
        <f t="shared" si="145"/>
        <v>#REF!</v>
      </c>
      <c r="L291" s="32" t="e">
        <f t="shared" si="145"/>
        <v>#REF!</v>
      </c>
      <c r="M291" s="32" t="e">
        <f t="shared" si="145"/>
        <v>#REF!</v>
      </c>
      <c r="N291" s="32" t="e">
        <f t="shared" si="145"/>
        <v>#REF!</v>
      </c>
      <c r="O291" s="32" t="e">
        <f t="shared" si="145"/>
        <v>#REF!</v>
      </c>
      <c r="P291" s="32" t="e">
        <f t="shared" si="145"/>
        <v>#REF!</v>
      </c>
      <c r="Q291" s="32" t="e">
        <f t="shared" si="145"/>
        <v>#REF!</v>
      </c>
      <c r="R291" s="32" t="e">
        <f t="shared" si="145"/>
        <v>#REF!</v>
      </c>
      <c r="S291" s="32" t="e">
        <f t="shared" si="145"/>
        <v>#REF!</v>
      </c>
      <c r="T291" s="32" t="e">
        <f t="shared" si="145"/>
        <v>#REF!</v>
      </c>
      <c r="U291" s="32" t="e">
        <f t="shared" si="145"/>
        <v>#REF!</v>
      </c>
      <c r="V291" s="32" t="e">
        <f t="shared" si="145"/>
        <v>#REF!</v>
      </c>
      <c r="W291" s="32" t="e">
        <f t="shared" si="145"/>
        <v>#REF!</v>
      </c>
      <c r="X291" s="32" t="e">
        <f t="shared" si="145"/>
        <v>#REF!</v>
      </c>
      <c r="Y291" s="32" t="e">
        <f t="shared" si="145"/>
        <v>#REF!</v>
      </c>
      <c r="Z291" s="32" t="e">
        <f t="shared" si="145"/>
        <v>#REF!</v>
      </c>
      <c r="AA291" s="32" t="e">
        <f t="shared" si="145"/>
        <v>#REF!</v>
      </c>
      <c r="AB291" s="32" t="e">
        <f t="shared" si="145"/>
        <v>#REF!</v>
      </c>
      <c r="AC291" s="32" t="e">
        <f t="shared" si="145"/>
        <v>#REF!</v>
      </c>
      <c r="AD291" s="32" t="e">
        <f t="shared" si="145"/>
        <v>#REF!</v>
      </c>
      <c r="AE291" s="32" t="e">
        <f t="shared" si="145"/>
        <v>#REF!</v>
      </c>
      <c r="AF291" s="32" t="e">
        <f t="shared" si="145"/>
        <v>#REF!</v>
      </c>
      <c r="AG291" s="32" t="e">
        <f t="shared" si="145"/>
        <v>#REF!</v>
      </c>
      <c r="AH291" s="32" t="e">
        <f t="shared" si="145"/>
        <v>#REF!</v>
      </c>
      <c r="AI291" s="32" t="e">
        <f t="shared" si="145"/>
        <v>#REF!</v>
      </c>
      <c r="AJ291" s="32" t="e">
        <f t="shared" si="145"/>
        <v>#REF!</v>
      </c>
      <c r="AK291" s="32" t="e">
        <f t="shared" si="145"/>
        <v>#REF!</v>
      </c>
      <c r="AL291" s="32" t="e">
        <f t="shared" si="145"/>
        <v>#REF!</v>
      </c>
      <c r="AM291" s="32" t="e">
        <f t="shared" si="145"/>
        <v>#REF!</v>
      </c>
      <c r="AN291" s="32" t="e">
        <f t="shared" si="145"/>
        <v>#REF!</v>
      </c>
      <c r="AO291" s="32" t="e">
        <f t="shared" si="145"/>
        <v>#REF!</v>
      </c>
      <c r="AP291" s="32" t="e">
        <f t="shared" si="145"/>
        <v>#REF!</v>
      </c>
      <c r="AQ291" s="32">
        <f t="shared" si="145"/>
        <v>183889.16399999996</v>
      </c>
      <c r="AR291" s="128">
        <f t="shared" si="134"/>
        <v>0.93873500796136555</v>
      </c>
    </row>
    <row r="292" spans="1:44" ht="30" x14ac:dyDescent="0.25">
      <c r="A292" s="59"/>
      <c r="B292" s="27" t="s">
        <v>189</v>
      </c>
      <c r="C292" s="28"/>
      <c r="D292" s="28" t="s">
        <v>190</v>
      </c>
      <c r="E292" s="32">
        <f>E293</f>
        <v>195868.50699999998</v>
      </c>
      <c r="F292" s="32" t="e">
        <f t="shared" ref="F292:AQ292" si="146">F293</f>
        <v>#REF!</v>
      </c>
      <c r="G292" s="32" t="e">
        <f t="shared" si="146"/>
        <v>#REF!</v>
      </c>
      <c r="H292" s="32" t="e">
        <f t="shared" si="146"/>
        <v>#REF!</v>
      </c>
      <c r="I292" s="32" t="e">
        <f t="shared" si="146"/>
        <v>#REF!</v>
      </c>
      <c r="J292" s="32" t="e">
        <f t="shared" si="146"/>
        <v>#REF!</v>
      </c>
      <c r="K292" s="32" t="e">
        <f t="shared" si="146"/>
        <v>#REF!</v>
      </c>
      <c r="L292" s="32" t="e">
        <f t="shared" si="146"/>
        <v>#REF!</v>
      </c>
      <c r="M292" s="32" t="e">
        <f t="shared" si="146"/>
        <v>#REF!</v>
      </c>
      <c r="N292" s="32" t="e">
        <f t="shared" si="146"/>
        <v>#REF!</v>
      </c>
      <c r="O292" s="32" t="e">
        <f t="shared" si="146"/>
        <v>#REF!</v>
      </c>
      <c r="P292" s="32" t="e">
        <f t="shared" si="146"/>
        <v>#REF!</v>
      </c>
      <c r="Q292" s="32" t="e">
        <f t="shared" si="146"/>
        <v>#REF!</v>
      </c>
      <c r="R292" s="32" t="e">
        <f t="shared" si="146"/>
        <v>#REF!</v>
      </c>
      <c r="S292" s="32" t="e">
        <f t="shared" si="146"/>
        <v>#REF!</v>
      </c>
      <c r="T292" s="32" t="e">
        <f t="shared" si="146"/>
        <v>#REF!</v>
      </c>
      <c r="U292" s="32" t="e">
        <f t="shared" si="146"/>
        <v>#REF!</v>
      </c>
      <c r="V292" s="32" t="e">
        <f t="shared" si="146"/>
        <v>#REF!</v>
      </c>
      <c r="W292" s="32" t="e">
        <f t="shared" si="146"/>
        <v>#REF!</v>
      </c>
      <c r="X292" s="32" t="e">
        <f t="shared" si="146"/>
        <v>#REF!</v>
      </c>
      <c r="Y292" s="32" t="e">
        <f t="shared" si="146"/>
        <v>#REF!</v>
      </c>
      <c r="Z292" s="32" t="e">
        <f t="shared" si="146"/>
        <v>#REF!</v>
      </c>
      <c r="AA292" s="32" t="e">
        <f t="shared" si="146"/>
        <v>#REF!</v>
      </c>
      <c r="AB292" s="32" t="e">
        <f t="shared" si="146"/>
        <v>#REF!</v>
      </c>
      <c r="AC292" s="32" t="e">
        <f t="shared" si="146"/>
        <v>#REF!</v>
      </c>
      <c r="AD292" s="32" t="e">
        <f t="shared" si="146"/>
        <v>#REF!</v>
      </c>
      <c r="AE292" s="32" t="e">
        <f t="shared" si="146"/>
        <v>#REF!</v>
      </c>
      <c r="AF292" s="32" t="e">
        <f t="shared" si="146"/>
        <v>#REF!</v>
      </c>
      <c r="AG292" s="32" t="e">
        <f t="shared" si="146"/>
        <v>#REF!</v>
      </c>
      <c r="AH292" s="32" t="e">
        <f t="shared" si="146"/>
        <v>#REF!</v>
      </c>
      <c r="AI292" s="32" t="e">
        <f t="shared" si="146"/>
        <v>#REF!</v>
      </c>
      <c r="AJ292" s="32" t="e">
        <f t="shared" si="146"/>
        <v>#REF!</v>
      </c>
      <c r="AK292" s="32" t="e">
        <f t="shared" si="146"/>
        <v>#REF!</v>
      </c>
      <c r="AL292" s="32" t="e">
        <f t="shared" si="146"/>
        <v>#REF!</v>
      </c>
      <c r="AM292" s="32" t="e">
        <f t="shared" si="146"/>
        <v>#REF!</v>
      </c>
      <c r="AN292" s="32" t="e">
        <f t="shared" si="146"/>
        <v>#REF!</v>
      </c>
      <c r="AO292" s="32" t="e">
        <f t="shared" si="146"/>
        <v>#REF!</v>
      </c>
      <c r="AP292" s="32" t="e">
        <f t="shared" si="146"/>
        <v>#REF!</v>
      </c>
      <c r="AQ292" s="32">
        <f t="shared" si="146"/>
        <v>183876.56399999995</v>
      </c>
      <c r="AR292" s="128">
        <f t="shared" si="134"/>
        <v>0.93877554292074106</v>
      </c>
    </row>
    <row r="293" spans="1:44" ht="67.5" customHeight="1" x14ac:dyDescent="0.25">
      <c r="A293" s="55"/>
      <c r="B293" s="27" t="s">
        <v>208</v>
      </c>
      <c r="C293" s="28"/>
      <c r="D293" s="28" t="s">
        <v>452</v>
      </c>
      <c r="E293" s="32">
        <f>E294+E297+E304+E307+E310</f>
        <v>195868.50699999998</v>
      </c>
      <c r="F293" s="32" t="e">
        <f t="shared" ref="F293:AQ293" si="147">F294+F297+F304+F307+F310</f>
        <v>#REF!</v>
      </c>
      <c r="G293" s="32" t="e">
        <f t="shared" si="147"/>
        <v>#REF!</v>
      </c>
      <c r="H293" s="32" t="e">
        <f t="shared" si="147"/>
        <v>#REF!</v>
      </c>
      <c r="I293" s="32" t="e">
        <f t="shared" si="147"/>
        <v>#REF!</v>
      </c>
      <c r="J293" s="32" t="e">
        <f t="shared" si="147"/>
        <v>#REF!</v>
      </c>
      <c r="K293" s="32" t="e">
        <f t="shared" si="147"/>
        <v>#REF!</v>
      </c>
      <c r="L293" s="32" t="e">
        <f t="shared" si="147"/>
        <v>#REF!</v>
      </c>
      <c r="M293" s="32" t="e">
        <f t="shared" si="147"/>
        <v>#REF!</v>
      </c>
      <c r="N293" s="32" t="e">
        <f t="shared" si="147"/>
        <v>#REF!</v>
      </c>
      <c r="O293" s="32" t="e">
        <f t="shared" si="147"/>
        <v>#REF!</v>
      </c>
      <c r="P293" s="32" t="e">
        <f t="shared" si="147"/>
        <v>#REF!</v>
      </c>
      <c r="Q293" s="32" t="e">
        <f t="shared" si="147"/>
        <v>#REF!</v>
      </c>
      <c r="R293" s="32" t="e">
        <f t="shared" si="147"/>
        <v>#REF!</v>
      </c>
      <c r="S293" s="32" t="e">
        <f t="shared" si="147"/>
        <v>#REF!</v>
      </c>
      <c r="T293" s="32" t="e">
        <f t="shared" si="147"/>
        <v>#REF!</v>
      </c>
      <c r="U293" s="32" t="e">
        <f t="shared" si="147"/>
        <v>#REF!</v>
      </c>
      <c r="V293" s="32" t="e">
        <f t="shared" si="147"/>
        <v>#REF!</v>
      </c>
      <c r="W293" s="32" t="e">
        <f t="shared" si="147"/>
        <v>#REF!</v>
      </c>
      <c r="X293" s="32" t="e">
        <f t="shared" si="147"/>
        <v>#REF!</v>
      </c>
      <c r="Y293" s="32" t="e">
        <f t="shared" si="147"/>
        <v>#REF!</v>
      </c>
      <c r="Z293" s="32" t="e">
        <f t="shared" si="147"/>
        <v>#REF!</v>
      </c>
      <c r="AA293" s="32" t="e">
        <f t="shared" si="147"/>
        <v>#REF!</v>
      </c>
      <c r="AB293" s="32" t="e">
        <f t="shared" si="147"/>
        <v>#REF!</v>
      </c>
      <c r="AC293" s="32" t="e">
        <f t="shared" si="147"/>
        <v>#REF!</v>
      </c>
      <c r="AD293" s="32" t="e">
        <f t="shared" si="147"/>
        <v>#REF!</v>
      </c>
      <c r="AE293" s="32" t="e">
        <f t="shared" si="147"/>
        <v>#REF!</v>
      </c>
      <c r="AF293" s="32" t="e">
        <f t="shared" si="147"/>
        <v>#REF!</v>
      </c>
      <c r="AG293" s="32" t="e">
        <f t="shared" si="147"/>
        <v>#REF!</v>
      </c>
      <c r="AH293" s="32" t="e">
        <f t="shared" si="147"/>
        <v>#REF!</v>
      </c>
      <c r="AI293" s="32" t="e">
        <f t="shared" si="147"/>
        <v>#REF!</v>
      </c>
      <c r="AJ293" s="32" t="e">
        <f t="shared" si="147"/>
        <v>#REF!</v>
      </c>
      <c r="AK293" s="32" t="e">
        <f t="shared" si="147"/>
        <v>#REF!</v>
      </c>
      <c r="AL293" s="32" t="e">
        <f t="shared" si="147"/>
        <v>#REF!</v>
      </c>
      <c r="AM293" s="32" t="e">
        <f t="shared" si="147"/>
        <v>#REF!</v>
      </c>
      <c r="AN293" s="32" t="e">
        <f t="shared" si="147"/>
        <v>#REF!</v>
      </c>
      <c r="AO293" s="32" t="e">
        <f t="shared" si="147"/>
        <v>#REF!</v>
      </c>
      <c r="AP293" s="32" t="e">
        <f t="shared" si="147"/>
        <v>#REF!</v>
      </c>
      <c r="AQ293" s="32">
        <f t="shared" si="147"/>
        <v>183876.56399999995</v>
      </c>
      <c r="AR293" s="128">
        <f t="shared" si="134"/>
        <v>0.93877554292074106</v>
      </c>
    </row>
    <row r="294" spans="1:44" ht="107.25" customHeight="1" x14ac:dyDescent="0.25">
      <c r="A294" s="55"/>
      <c r="B294" s="27" t="s">
        <v>210</v>
      </c>
      <c r="C294" s="57"/>
      <c r="D294" s="57" t="s">
        <v>211</v>
      </c>
      <c r="E294" s="32">
        <f>E295</f>
        <v>39564.14</v>
      </c>
      <c r="F294" s="32">
        <f t="shared" ref="F294:AQ296" si="148">F295</f>
        <v>0</v>
      </c>
      <c r="G294" s="32">
        <f t="shared" si="148"/>
        <v>0</v>
      </c>
      <c r="H294" s="32">
        <f t="shared" si="148"/>
        <v>0</v>
      </c>
      <c r="I294" s="32">
        <f t="shared" si="148"/>
        <v>0</v>
      </c>
      <c r="J294" s="32">
        <f t="shared" si="148"/>
        <v>0</v>
      </c>
      <c r="K294" s="32">
        <f t="shared" si="148"/>
        <v>0</v>
      </c>
      <c r="L294" s="32">
        <f t="shared" si="148"/>
        <v>0</v>
      </c>
      <c r="M294" s="32">
        <f t="shared" si="148"/>
        <v>0</v>
      </c>
      <c r="N294" s="32">
        <f t="shared" si="148"/>
        <v>0</v>
      </c>
      <c r="O294" s="32">
        <f t="shared" si="148"/>
        <v>0</v>
      </c>
      <c r="P294" s="32">
        <f t="shared" si="148"/>
        <v>0</v>
      </c>
      <c r="Q294" s="32">
        <f t="shared" si="148"/>
        <v>0</v>
      </c>
      <c r="R294" s="32">
        <f t="shared" si="148"/>
        <v>0</v>
      </c>
      <c r="S294" s="32">
        <f t="shared" si="148"/>
        <v>0</v>
      </c>
      <c r="T294" s="32">
        <f t="shared" si="148"/>
        <v>0</v>
      </c>
      <c r="U294" s="32">
        <f t="shared" si="148"/>
        <v>0</v>
      </c>
      <c r="V294" s="32">
        <f t="shared" si="148"/>
        <v>0</v>
      </c>
      <c r="W294" s="32">
        <f t="shared" si="148"/>
        <v>0</v>
      </c>
      <c r="X294" s="32">
        <f t="shared" si="148"/>
        <v>0</v>
      </c>
      <c r="Y294" s="32">
        <f t="shared" si="148"/>
        <v>0</v>
      </c>
      <c r="Z294" s="32">
        <f t="shared" si="148"/>
        <v>0</v>
      </c>
      <c r="AA294" s="32">
        <f t="shared" si="148"/>
        <v>0</v>
      </c>
      <c r="AB294" s="32">
        <f t="shared" si="148"/>
        <v>0</v>
      </c>
      <c r="AC294" s="32">
        <f t="shared" si="148"/>
        <v>0</v>
      </c>
      <c r="AD294" s="32">
        <f t="shared" si="148"/>
        <v>0</v>
      </c>
      <c r="AE294" s="32">
        <f t="shared" si="148"/>
        <v>0</v>
      </c>
      <c r="AF294" s="32">
        <f t="shared" si="148"/>
        <v>0</v>
      </c>
      <c r="AG294" s="32">
        <f t="shared" si="148"/>
        <v>0</v>
      </c>
      <c r="AH294" s="32">
        <f t="shared" si="148"/>
        <v>0</v>
      </c>
      <c r="AI294" s="32">
        <f t="shared" si="148"/>
        <v>0</v>
      </c>
      <c r="AJ294" s="32">
        <f t="shared" si="148"/>
        <v>0</v>
      </c>
      <c r="AK294" s="32">
        <f t="shared" si="148"/>
        <v>0</v>
      </c>
      <c r="AL294" s="32">
        <f t="shared" si="148"/>
        <v>0</v>
      </c>
      <c r="AM294" s="32">
        <f t="shared" si="148"/>
        <v>0</v>
      </c>
      <c r="AN294" s="32">
        <f t="shared" si="148"/>
        <v>0</v>
      </c>
      <c r="AO294" s="32">
        <f t="shared" si="148"/>
        <v>0</v>
      </c>
      <c r="AP294" s="32">
        <f t="shared" si="148"/>
        <v>0</v>
      </c>
      <c r="AQ294" s="32">
        <f t="shared" si="148"/>
        <v>39564.14</v>
      </c>
      <c r="AR294" s="128">
        <f t="shared" si="134"/>
        <v>1</v>
      </c>
    </row>
    <row r="295" spans="1:44" ht="49.5" customHeight="1" x14ac:dyDescent="0.25">
      <c r="A295" s="55"/>
      <c r="B295" s="27" t="s">
        <v>212</v>
      </c>
      <c r="C295" s="36"/>
      <c r="D295" s="36" t="s">
        <v>12</v>
      </c>
      <c r="E295" s="32">
        <f>E296</f>
        <v>39564.14</v>
      </c>
      <c r="F295" s="32">
        <f t="shared" si="148"/>
        <v>0</v>
      </c>
      <c r="G295" s="32">
        <f t="shared" si="148"/>
        <v>0</v>
      </c>
      <c r="H295" s="32">
        <f t="shared" si="148"/>
        <v>0</v>
      </c>
      <c r="I295" s="32">
        <f t="shared" si="148"/>
        <v>0</v>
      </c>
      <c r="J295" s="32">
        <f t="shared" si="148"/>
        <v>0</v>
      </c>
      <c r="K295" s="32">
        <f t="shared" si="148"/>
        <v>0</v>
      </c>
      <c r="L295" s="32">
        <f t="shared" si="148"/>
        <v>0</v>
      </c>
      <c r="M295" s="32">
        <f t="shared" si="148"/>
        <v>0</v>
      </c>
      <c r="N295" s="32">
        <f t="shared" si="148"/>
        <v>0</v>
      </c>
      <c r="O295" s="32">
        <f t="shared" si="148"/>
        <v>0</v>
      </c>
      <c r="P295" s="32">
        <f t="shared" si="148"/>
        <v>0</v>
      </c>
      <c r="Q295" s="32">
        <f t="shared" si="148"/>
        <v>0</v>
      </c>
      <c r="R295" s="32">
        <f t="shared" si="148"/>
        <v>0</v>
      </c>
      <c r="S295" s="32">
        <f t="shared" si="148"/>
        <v>0</v>
      </c>
      <c r="T295" s="32">
        <f t="shared" si="148"/>
        <v>0</v>
      </c>
      <c r="U295" s="32">
        <f t="shared" si="148"/>
        <v>0</v>
      </c>
      <c r="V295" s="32">
        <f t="shared" si="148"/>
        <v>0</v>
      </c>
      <c r="W295" s="32">
        <f t="shared" si="148"/>
        <v>0</v>
      </c>
      <c r="X295" s="32">
        <f t="shared" si="148"/>
        <v>0</v>
      </c>
      <c r="Y295" s="32">
        <f t="shared" si="148"/>
        <v>0</v>
      </c>
      <c r="Z295" s="32">
        <f t="shared" si="148"/>
        <v>0</v>
      </c>
      <c r="AA295" s="32">
        <f t="shared" si="148"/>
        <v>0</v>
      </c>
      <c r="AB295" s="32">
        <f t="shared" si="148"/>
        <v>0</v>
      </c>
      <c r="AC295" s="32">
        <f t="shared" si="148"/>
        <v>0</v>
      </c>
      <c r="AD295" s="32">
        <f t="shared" si="148"/>
        <v>0</v>
      </c>
      <c r="AE295" s="32">
        <f t="shared" si="148"/>
        <v>0</v>
      </c>
      <c r="AF295" s="32">
        <f t="shared" si="148"/>
        <v>0</v>
      </c>
      <c r="AG295" s="32">
        <f t="shared" si="148"/>
        <v>0</v>
      </c>
      <c r="AH295" s="32">
        <f t="shared" si="148"/>
        <v>0</v>
      </c>
      <c r="AI295" s="32">
        <f t="shared" si="148"/>
        <v>0</v>
      </c>
      <c r="AJ295" s="32">
        <f t="shared" si="148"/>
        <v>0</v>
      </c>
      <c r="AK295" s="32">
        <f t="shared" si="148"/>
        <v>0</v>
      </c>
      <c r="AL295" s="32">
        <f t="shared" si="148"/>
        <v>0</v>
      </c>
      <c r="AM295" s="32">
        <f t="shared" si="148"/>
        <v>0</v>
      </c>
      <c r="AN295" s="32">
        <f t="shared" si="148"/>
        <v>0</v>
      </c>
      <c r="AO295" s="32">
        <f t="shared" si="148"/>
        <v>0</v>
      </c>
      <c r="AP295" s="32">
        <f t="shared" si="148"/>
        <v>0</v>
      </c>
      <c r="AQ295" s="32">
        <f t="shared" si="148"/>
        <v>39564.14</v>
      </c>
      <c r="AR295" s="128">
        <f t="shared" si="134"/>
        <v>1</v>
      </c>
    </row>
    <row r="296" spans="1:44" ht="45" x14ac:dyDescent="0.25">
      <c r="A296" s="55"/>
      <c r="B296" s="27"/>
      <c r="C296" s="37" t="s">
        <v>13</v>
      </c>
      <c r="D296" s="48" t="s">
        <v>14</v>
      </c>
      <c r="E296" s="32">
        <v>39564.14</v>
      </c>
      <c r="F296" s="32">
        <f t="shared" si="148"/>
        <v>0</v>
      </c>
      <c r="G296" s="32">
        <f t="shared" si="148"/>
        <v>0</v>
      </c>
      <c r="H296" s="32">
        <f t="shared" si="148"/>
        <v>0</v>
      </c>
      <c r="I296" s="32">
        <f t="shared" si="148"/>
        <v>0</v>
      </c>
      <c r="J296" s="32">
        <f t="shared" si="148"/>
        <v>0</v>
      </c>
      <c r="K296" s="32">
        <f t="shared" si="148"/>
        <v>0</v>
      </c>
      <c r="L296" s="32">
        <f t="shared" si="148"/>
        <v>0</v>
      </c>
      <c r="M296" s="32">
        <f t="shared" si="148"/>
        <v>0</v>
      </c>
      <c r="N296" s="32">
        <f t="shared" si="148"/>
        <v>0</v>
      </c>
      <c r="O296" s="32">
        <f t="shared" si="148"/>
        <v>0</v>
      </c>
      <c r="P296" s="32">
        <f t="shared" si="148"/>
        <v>0</v>
      </c>
      <c r="Q296" s="32">
        <f t="shared" si="148"/>
        <v>0</v>
      </c>
      <c r="R296" s="32">
        <f t="shared" si="148"/>
        <v>0</v>
      </c>
      <c r="S296" s="32">
        <f t="shared" si="148"/>
        <v>0</v>
      </c>
      <c r="T296" s="32">
        <f t="shared" si="148"/>
        <v>0</v>
      </c>
      <c r="U296" s="32">
        <f t="shared" si="148"/>
        <v>0</v>
      </c>
      <c r="V296" s="32">
        <f t="shared" si="148"/>
        <v>0</v>
      </c>
      <c r="W296" s="32">
        <f t="shared" si="148"/>
        <v>0</v>
      </c>
      <c r="X296" s="32">
        <f t="shared" si="148"/>
        <v>0</v>
      </c>
      <c r="Y296" s="32">
        <f t="shared" si="148"/>
        <v>0</v>
      </c>
      <c r="Z296" s="32">
        <f t="shared" si="148"/>
        <v>0</v>
      </c>
      <c r="AA296" s="32">
        <f t="shared" si="148"/>
        <v>0</v>
      </c>
      <c r="AB296" s="32">
        <f t="shared" si="148"/>
        <v>0</v>
      </c>
      <c r="AC296" s="32">
        <f t="shared" si="148"/>
        <v>0</v>
      </c>
      <c r="AD296" s="32">
        <f t="shared" si="148"/>
        <v>0</v>
      </c>
      <c r="AE296" s="32">
        <f t="shared" si="148"/>
        <v>0</v>
      </c>
      <c r="AF296" s="32">
        <f t="shared" si="148"/>
        <v>0</v>
      </c>
      <c r="AG296" s="32">
        <f t="shared" si="148"/>
        <v>0</v>
      </c>
      <c r="AH296" s="32">
        <f t="shared" si="148"/>
        <v>0</v>
      </c>
      <c r="AI296" s="32">
        <f t="shared" si="148"/>
        <v>0</v>
      </c>
      <c r="AJ296" s="32">
        <f t="shared" si="148"/>
        <v>0</v>
      </c>
      <c r="AK296" s="32">
        <f t="shared" si="148"/>
        <v>0</v>
      </c>
      <c r="AL296" s="32">
        <f t="shared" si="148"/>
        <v>0</v>
      </c>
      <c r="AM296" s="32">
        <f t="shared" si="148"/>
        <v>0</v>
      </c>
      <c r="AN296" s="32">
        <f t="shared" si="148"/>
        <v>0</v>
      </c>
      <c r="AO296" s="32">
        <f t="shared" si="148"/>
        <v>0</v>
      </c>
      <c r="AP296" s="32">
        <f t="shared" si="148"/>
        <v>0</v>
      </c>
      <c r="AQ296" s="32">
        <v>39564.14</v>
      </c>
      <c r="AR296" s="128">
        <f t="shared" si="134"/>
        <v>1</v>
      </c>
    </row>
    <row r="297" spans="1:44" ht="48.75" customHeight="1" x14ac:dyDescent="0.25">
      <c r="A297" s="55"/>
      <c r="B297" s="27" t="s">
        <v>213</v>
      </c>
      <c r="C297" s="39"/>
      <c r="D297" s="39" t="s">
        <v>813</v>
      </c>
      <c r="E297" s="32">
        <f>E298+E300+E302</f>
        <v>3061.3980000000001</v>
      </c>
      <c r="F297" s="32">
        <f t="shared" ref="F297:AQ297" si="149">F298+F300+F302</f>
        <v>0</v>
      </c>
      <c r="G297" s="32">
        <f t="shared" si="149"/>
        <v>0</v>
      </c>
      <c r="H297" s="32">
        <f t="shared" si="149"/>
        <v>0</v>
      </c>
      <c r="I297" s="32">
        <f t="shared" si="149"/>
        <v>0</v>
      </c>
      <c r="J297" s="32">
        <f t="shared" si="149"/>
        <v>0</v>
      </c>
      <c r="K297" s="32">
        <f t="shared" si="149"/>
        <v>0</v>
      </c>
      <c r="L297" s="32">
        <f t="shared" si="149"/>
        <v>0</v>
      </c>
      <c r="M297" s="32">
        <f t="shared" si="149"/>
        <v>0</v>
      </c>
      <c r="N297" s="32">
        <f t="shared" si="149"/>
        <v>0</v>
      </c>
      <c r="O297" s="32">
        <f t="shared" si="149"/>
        <v>0</v>
      </c>
      <c r="P297" s="32">
        <f t="shared" si="149"/>
        <v>0</v>
      </c>
      <c r="Q297" s="32">
        <f t="shared" si="149"/>
        <v>0</v>
      </c>
      <c r="R297" s="32">
        <f t="shared" si="149"/>
        <v>0</v>
      </c>
      <c r="S297" s="32">
        <f t="shared" si="149"/>
        <v>0</v>
      </c>
      <c r="T297" s="32">
        <f t="shared" si="149"/>
        <v>0</v>
      </c>
      <c r="U297" s="32">
        <f t="shared" si="149"/>
        <v>0</v>
      </c>
      <c r="V297" s="32">
        <f t="shared" si="149"/>
        <v>0</v>
      </c>
      <c r="W297" s="32">
        <f t="shared" si="149"/>
        <v>0</v>
      </c>
      <c r="X297" s="32">
        <f t="shared" si="149"/>
        <v>0</v>
      </c>
      <c r="Y297" s="32">
        <f t="shared" si="149"/>
        <v>0</v>
      </c>
      <c r="Z297" s="32">
        <f t="shared" si="149"/>
        <v>0</v>
      </c>
      <c r="AA297" s="32">
        <f t="shared" si="149"/>
        <v>0</v>
      </c>
      <c r="AB297" s="32">
        <f t="shared" si="149"/>
        <v>0</v>
      </c>
      <c r="AC297" s="32">
        <f t="shared" si="149"/>
        <v>0</v>
      </c>
      <c r="AD297" s="32">
        <f t="shared" si="149"/>
        <v>0</v>
      </c>
      <c r="AE297" s="32">
        <f t="shared" si="149"/>
        <v>0</v>
      </c>
      <c r="AF297" s="32">
        <f t="shared" si="149"/>
        <v>0</v>
      </c>
      <c r="AG297" s="32">
        <f t="shared" si="149"/>
        <v>0</v>
      </c>
      <c r="AH297" s="32">
        <f t="shared" si="149"/>
        <v>0</v>
      </c>
      <c r="AI297" s="32">
        <f t="shared" si="149"/>
        <v>0</v>
      </c>
      <c r="AJ297" s="32">
        <f t="shared" si="149"/>
        <v>0</v>
      </c>
      <c r="AK297" s="32">
        <f t="shared" si="149"/>
        <v>0</v>
      </c>
      <c r="AL297" s="32">
        <f t="shared" si="149"/>
        <v>0</v>
      </c>
      <c r="AM297" s="32">
        <f t="shared" si="149"/>
        <v>0</v>
      </c>
      <c r="AN297" s="32">
        <f t="shared" si="149"/>
        <v>0</v>
      </c>
      <c r="AO297" s="32">
        <f t="shared" si="149"/>
        <v>0</v>
      </c>
      <c r="AP297" s="32">
        <f t="shared" si="149"/>
        <v>0</v>
      </c>
      <c r="AQ297" s="32">
        <f t="shared" si="149"/>
        <v>3058.7579999999998</v>
      </c>
      <c r="AR297" s="128">
        <f t="shared" si="134"/>
        <v>0.99913764887806145</v>
      </c>
    </row>
    <row r="298" spans="1:44" ht="30" x14ac:dyDescent="0.25">
      <c r="A298" s="55"/>
      <c r="B298" s="27" t="s">
        <v>215</v>
      </c>
      <c r="C298" s="39"/>
      <c r="D298" s="39" t="s">
        <v>216</v>
      </c>
      <c r="E298" s="32">
        <f>E299</f>
        <v>1243.9090000000001</v>
      </c>
      <c r="F298" s="32">
        <f t="shared" ref="F298:AQ302" si="150">F299</f>
        <v>0</v>
      </c>
      <c r="G298" s="32">
        <f t="shared" si="150"/>
        <v>0</v>
      </c>
      <c r="H298" s="32">
        <f t="shared" si="150"/>
        <v>0</v>
      </c>
      <c r="I298" s="32">
        <f t="shared" si="150"/>
        <v>0</v>
      </c>
      <c r="J298" s="32">
        <f t="shared" si="150"/>
        <v>0</v>
      </c>
      <c r="K298" s="32">
        <f t="shared" si="150"/>
        <v>0</v>
      </c>
      <c r="L298" s="32">
        <f t="shared" si="150"/>
        <v>0</v>
      </c>
      <c r="M298" s="32">
        <f t="shared" si="150"/>
        <v>0</v>
      </c>
      <c r="N298" s="32">
        <f t="shared" si="150"/>
        <v>0</v>
      </c>
      <c r="O298" s="32">
        <f t="shared" si="150"/>
        <v>0</v>
      </c>
      <c r="P298" s="32">
        <f t="shared" si="150"/>
        <v>0</v>
      </c>
      <c r="Q298" s="32">
        <f t="shared" si="150"/>
        <v>0</v>
      </c>
      <c r="R298" s="32">
        <f t="shared" si="150"/>
        <v>0</v>
      </c>
      <c r="S298" s="32">
        <f t="shared" si="150"/>
        <v>0</v>
      </c>
      <c r="T298" s="32">
        <f t="shared" si="150"/>
        <v>0</v>
      </c>
      <c r="U298" s="32">
        <f t="shared" si="150"/>
        <v>0</v>
      </c>
      <c r="V298" s="32">
        <f t="shared" si="150"/>
        <v>0</v>
      </c>
      <c r="W298" s="32">
        <f t="shared" si="150"/>
        <v>0</v>
      </c>
      <c r="X298" s="32">
        <f t="shared" si="150"/>
        <v>0</v>
      </c>
      <c r="Y298" s="32">
        <f t="shared" si="150"/>
        <v>0</v>
      </c>
      <c r="Z298" s="32">
        <f t="shared" si="150"/>
        <v>0</v>
      </c>
      <c r="AA298" s="32">
        <f t="shared" si="150"/>
        <v>0</v>
      </c>
      <c r="AB298" s="32">
        <f t="shared" si="150"/>
        <v>0</v>
      </c>
      <c r="AC298" s="32">
        <f t="shared" si="150"/>
        <v>0</v>
      </c>
      <c r="AD298" s="32">
        <f t="shared" si="150"/>
        <v>0</v>
      </c>
      <c r="AE298" s="32">
        <f t="shared" si="150"/>
        <v>0</v>
      </c>
      <c r="AF298" s="32">
        <f t="shared" si="150"/>
        <v>0</v>
      </c>
      <c r="AG298" s="32">
        <f t="shared" si="150"/>
        <v>0</v>
      </c>
      <c r="AH298" s="32">
        <f t="shared" si="150"/>
        <v>0</v>
      </c>
      <c r="AI298" s="32">
        <f t="shared" si="150"/>
        <v>0</v>
      </c>
      <c r="AJ298" s="32">
        <f t="shared" si="150"/>
        <v>0</v>
      </c>
      <c r="AK298" s="32">
        <f t="shared" si="150"/>
        <v>0</v>
      </c>
      <c r="AL298" s="32">
        <f t="shared" si="150"/>
        <v>0</v>
      </c>
      <c r="AM298" s="32">
        <f t="shared" si="150"/>
        <v>0</v>
      </c>
      <c r="AN298" s="32">
        <f t="shared" si="150"/>
        <v>0</v>
      </c>
      <c r="AO298" s="32">
        <f t="shared" si="150"/>
        <v>0</v>
      </c>
      <c r="AP298" s="32">
        <f t="shared" si="150"/>
        <v>0</v>
      </c>
      <c r="AQ298" s="32">
        <f t="shared" si="150"/>
        <v>1241.269</v>
      </c>
      <c r="AR298" s="128">
        <f t="shared" si="134"/>
        <v>0.99787765825313579</v>
      </c>
    </row>
    <row r="299" spans="1:44" ht="55.5" customHeight="1" x14ac:dyDescent="0.25">
      <c r="A299" s="55"/>
      <c r="B299" s="56"/>
      <c r="C299" s="37" t="s">
        <v>13</v>
      </c>
      <c r="D299" s="48" t="s">
        <v>14</v>
      </c>
      <c r="E299" s="32">
        <v>1243.9090000000001</v>
      </c>
      <c r="F299" s="32">
        <f t="shared" ref="F299:AP299" si="151">F302</f>
        <v>0</v>
      </c>
      <c r="G299" s="32">
        <f t="shared" si="151"/>
        <v>0</v>
      </c>
      <c r="H299" s="32">
        <f t="shared" si="151"/>
        <v>0</v>
      </c>
      <c r="I299" s="32">
        <f t="shared" si="151"/>
        <v>0</v>
      </c>
      <c r="J299" s="32">
        <f t="shared" si="151"/>
        <v>0</v>
      </c>
      <c r="K299" s="32">
        <f t="shared" si="151"/>
        <v>0</v>
      </c>
      <c r="L299" s="32">
        <f t="shared" si="151"/>
        <v>0</v>
      </c>
      <c r="M299" s="32">
        <f t="shared" si="151"/>
        <v>0</v>
      </c>
      <c r="N299" s="32">
        <f t="shared" si="151"/>
        <v>0</v>
      </c>
      <c r="O299" s="32">
        <f t="shared" si="151"/>
        <v>0</v>
      </c>
      <c r="P299" s="32">
        <f t="shared" si="151"/>
        <v>0</v>
      </c>
      <c r="Q299" s="32">
        <f t="shared" si="151"/>
        <v>0</v>
      </c>
      <c r="R299" s="32">
        <f t="shared" si="151"/>
        <v>0</v>
      </c>
      <c r="S299" s="32">
        <f t="shared" si="151"/>
        <v>0</v>
      </c>
      <c r="T299" s="32">
        <f t="shared" si="151"/>
        <v>0</v>
      </c>
      <c r="U299" s="32">
        <f t="shared" si="151"/>
        <v>0</v>
      </c>
      <c r="V299" s="32">
        <f t="shared" si="151"/>
        <v>0</v>
      </c>
      <c r="W299" s="32">
        <f t="shared" si="151"/>
        <v>0</v>
      </c>
      <c r="X299" s="32">
        <f t="shared" si="151"/>
        <v>0</v>
      </c>
      <c r="Y299" s="32">
        <f t="shared" si="151"/>
        <v>0</v>
      </c>
      <c r="Z299" s="32">
        <f t="shared" si="151"/>
        <v>0</v>
      </c>
      <c r="AA299" s="32">
        <f t="shared" si="151"/>
        <v>0</v>
      </c>
      <c r="AB299" s="32">
        <f t="shared" si="151"/>
        <v>0</v>
      </c>
      <c r="AC299" s="32">
        <f t="shared" si="151"/>
        <v>0</v>
      </c>
      <c r="AD299" s="32">
        <f t="shared" si="151"/>
        <v>0</v>
      </c>
      <c r="AE299" s="32">
        <f t="shared" si="151"/>
        <v>0</v>
      </c>
      <c r="AF299" s="32">
        <f t="shared" si="151"/>
        <v>0</v>
      </c>
      <c r="AG299" s="32">
        <f t="shared" si="151"/>
        <v>0</v>
      </c>
      <c r="AH299" s="32">
        <f t="shared" si="151"/>
        <v>0</v>
      </c>
      <c r="AI299" s="32">
        <f t="shared" si="151"/>
        <v>0</v>
      </c>
      <c r="AJ299" s="32">
        <f t="shared" si="151"/>
        <v>0</v>
      </c>
      <c r="AK299" s="32">
        <f t="shared" si="151"/>
        <v>0</v>
      </c>
      <c r="AL299" s="32">
        <f t="shared" si="151"/>
        <v>0</v>
      </c>
      <c r="AM299" s="32">
        <f t="shared" si="151"/>
        <v>0</v>
      </c>
      <c r="AN299" s="32">
        <f t="shared" si="151"/>
        <v>0</v>
      </c>
      <c r="AO299" s="32">
        <f t="shared" si="151"/>
        <v>0</v>
      </c>
      <c r="AP299" s="32">
        <f t="shared" si="151"/>
        <v>0</v>
      </c>
      <c r="AQ299" s="32">
        <v>1241.269</v>
      </c>
      <c r="AR299" s="128">
        <f t="shared" si="134"/>
        <v>0.99787765825313579</v>
      </c>
    </row>
    <row r="300" spans="1:44" ht="45" x14ac:dyDescent="0.25">
      <c r="A300" s="55"/>
      <c r="B300" s="27" t="s">
        <v>217</v>
      </c>
      <c r="C300" s="39"/>
      <c r="D300" s="39" t="s">
        <v>199</v>
      </c>
      <c r="E300" s="32">
        <f>E301</f>
        <v>530.67700000000002</v>
      </c>
      <c r="F300" s="32">
        <f t="shared" ref="F300:AQ300" si="152">F301</f>
        <v>0</v>
      </c>
      <c r="G300" s="32">
        <f t="shared" si="152"/>
        <v>0</v>
      </c>
      <c r="H300" s="32">
        <f t="shared" si="152"/>
        <v>0</v>
      </c>
      <c r="I300" s="32">
        <f t="shared" si="152"/>
        <v>0</v>
      </c>
      <c r="J300" s="32">
        <f t="shared" si="152"/>
        <v>0</v>
      </c>
      <c r="K300" s="32">
        <f t="shared" si="152"/>
        <v>0</v>
      </c>
      <c r="L300" s="32">
        <f t="shared" si="152"/>
        <v>0</v>
      </c>
      <c r="M300" s="32">
        <f t="shared" si="152"/>
        <v>0</v>
      </c>
      <c r="N300" s="32">
        <f t="shared" si="152"/>
        <v>0</v>
      </c>
      <c r="O300" s="32">
        <f t="shared" si="152"/>
        <v>0</v>
      </c>
      <c r="P300" s="32">
        <f t="shared" si="152"/>
        <v>0</v>
      </c>
      <c r="Q300" s="32">
        <f t="shared" si="152"/>
        <v>0</v>
      </c>
      <c r="R300" s="32">
        <f t="shared" si="152"/>
        <v>0</v>
      </c>
      <c r="S300" s="32">
        <f t="shared" si="152"/>
        <v>0</v>
      </c>
      <c r="T300" s="32">
        <f t="shared" si="152"/>
        <v>0</v>
      </c>
      <c r="U300" s="32">
        <f t="shared" si="152"/>
        <v>0</v>
      </c>
      <c r="V300" s="32">
        <f t="shared" si="152"/>
        <v>0</v>
      </c>
      <c r="W300" s="32">
        <f t="shared" si="152"/>
        <v>0</v>
      </c>
      <c r="X300" s="32">
        <f t="shared" si="152"/>
        <v>0</v>
      </c>
      <c r="Y300" s="32">
        <f t="shared" si="152"/>
        <v>0</v>
      </c>
      <c r="Z300" s="32">
        <f t="shared" si="152"/>
        <v>0</v>
      </c>
      <c r="AA300" s="32">
        <f t="shared" si="152"/>
        <v>0</v>
      </c>
      <c r="AB300" s="32">
        <f t="shared" si="152"/>
        <v>0</v>
      </c>
      <c r="AC300" s="32">
        <f t="shared" si="152"/>
        <v>0</v>
      </c>
      <c r="AD300" s="32">
        <f t="shared" si="152"/>
        <v>0</v>
      </c>
      <c r="AE300" s="32">
        <f t="shared" si="152"/>
        <v>0</v>
      </c>
      <c r="AF300" s="32">
        <f t="shared" si="152"/>
        <v>0</v>
      </c>
      <c r="AG300" s="32">
        <f t="shared" si="152"/>
        <v>0</v>
      </c>
      <c r="AH300" s="32">
        <f t="shared" si="152"/>
        <v>0</v>
      </c>
      <c r="AI300" s="32">
        <f t="shared" si="152"/>
        <v>0</v>
      </c>
      <c r="AJ300" s="32">
        <f t="shared" si="152"/>
        <v>0</v>
      </c>
      <c r="AK300" s="32">
        <f t="shared" si="152"/>
        <v>0</v>
      </c>
      <c r="AL300" s="32">
        <f t="shared" si="152"/>
        <v>0</v>
      </c>
      <c r="AM300" s="32">
        <f t="shared" si="152"/>
        <v>0</v>
      </c>
      <c r="AN300" s="32">
        <f t="shared" si="152"/>
        <v>0</v>
      </c>
      <c r="AO300" s="32">
        <f t="shared" si="152"/>
        <v>0</v>
      </c>
      <c r="AP300" s="32">
        <f t="shared" si="152"/>
        <v>0</v>
      </c>
      <c r="AQ300" s="32">
        <f t="shared" si="152"/>
        <v>530.67700000000002</v>
      </c>
      <c r="AR300" s="128">
        <f t="shared" si="134"/>
        <v>1</v>
      </c>
    </row>
    <row r="301" spans="1:44" ht="45" x14ac:dyDescent="0.25">
      <c r="A301" s="55"/>
      <c r="B301" s="56"/>
      <c r="C301" s="37" t="s">
        <v>13</v>
      </c>
      <c r="D301" s="48" t="s">
        <v>14</v>
      </c>
      <c r="E301" s="32">
        <v>530.67700000000002</v>
      </c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F301" s="32"/>
      <c r="AG301" s="32"/>
      <c r="AH301" s="32"/>
      <c r="AI301" s="32"/>
      <c r="AJ301" s="32"/>
      <c r="AK301" s="32"/>
      <c r="AL301" s="32"/>
      <c r="AM301" s="32"/>
      <c r="AN301" s="32"/>
      <c r="AO301" s="32"/>
      <c r="AP301" s="32"/>
      <c r="AQ301" s="32">
        <v>530.67700000000002</v>
      </c>
      <c r="AR301" s="128">
        <f t="shared" si="134"/>
        <v>1</v>
      </c>
    </row>
    <row r="302" spans="1:44" ht="21.75" customHeight="1" x14ac:dyDescent="0.25">
      <c r="A302" s="55"/>
      <c r="B302" s="27" t="s">
        <v>218</v>
      </c>
      <c r="C302" s="79"/>
      <c r="D302" s="39" t="s">
        <v>203</v>
      </c>
      <c r="E302" s="32">
        <f>E303</f>
        <v>1286.8119999999999</v>
      </c>
      <c r="F302" s="32">
        <f t="shared" si="150"/>
        <v>0</v>
      </c>
      <c r="G302" s="32">
        <f t="shared" si="150"/>
        <v>0</v>
      </c>
      <c r="H302" s="32">
        <f t="shared" si="150"/>
        <v>0</v>
      </c>
      <c r="I302" s="32">
        <f t="shared" si="150"/>
        <v>0</v>
      </c>
      <c r="J302" s="32">
        <f t="shared" si="150"/>
        <v>0</v>
      </c>
      <c r="K302" s="32">
        <f t="shared" si="150"/>
        <v>0</v>
      </c>
      <c r="L302" s="32">
        <f t="shared" si="150"/>
        <v>0</v>
      </c>
      <c r="M302" s="32">
        <f t="shared" si="150"/>
        <v>0</v>
      </c>
      <c r="N302" s="32">
        <f t="shared" si="150"/>
        <v>0</v>
      </c>
      <c r="O302" s="32">
        <f t="shared" si="150"/>
        <v>0</v>
      </c>
      <c r="P302" s="32">
        <f t="shared" si="150"/>
        <v>0</v>
      </c>
      <c r="Q302" s="32">
        <f t="shared" si="150"/>
        <v>0</v>
      </c>
      <c r="R302" s="32">
        <f t="shared" si="150"/>
        <v>0</v>
      </c>
      <c r="S302" s="32">
        <f t="shared" si="150"/>
        <v>0</v>
      </c>
      <c r="T302" s="32">
        <f t="shared" si="150"/>
        <v>0</v>
      </c>
      <c r="U302" s="32">
        <f t="shared" si="150"/>
        <v>0</v>
      </c>
      <c r="V302" s="32">
        <f t="shared" si="150"/>
        <v>0</v>
      </c>
      <c r="W302" s="32">
        <f t="shared" si="150"/>
        <v>0</v>
      </c>
      <c r="X302" s="32">
        <f t="shared" si="150"/>
        <v>0</v>
      </c>
      <c r="Y302" s="32">
        <f t="shared" si="150"/>
        <v>0</v>
      </c>
      <c r="Z302" s="32">
        <f t="shared" si="150"/>
        <v>0</v>
      </c>
      <c r="AA302" s="32">
        <f t="shared" si="150"/>
        <v>0</v>
      </c>
      <c r="AB302" s="32">
        <f t="shared" si="150"/>
        <v>0</v>
      </c>
      <c r="AC302" s="32">
        <f t="shared" si="150"/>
        <v>0</v>
      </c>
      <c r="AD302" s="32">
        <f t="shared" si="150"/>
        <v>0</v>
      </c>
      <c r="AE302" s="32">
        <f t="shared" si="150"/>
        <v>0</v>
      </c>
      <c r="AF302" s="32">
        <f t="shared" si="150"/>
        <v>0</v>
      </c>
      <c r="AG302" s="32">
        <f t="shared" si="150"/>
        <v>0</v>
      </c>
      <c r="AH302" s="32">
        <f t="shared" si="150"/>
        <v>0</v>
      </c>
      <c r="AI302" s="32">
        <f t="shared" si="150"/>
        <v>0</v>
      </c>
      <c r="AJ302" s="32">
        <f t="shared" si="150"/>
        <v>0</v>
      </c>
      <c r="AK302" s="32">
        <f t="shared" si="150"/>
        <v>0</v>
      </c>
      <c r="AL302" s="32">
        <f t="shared" si="150"/>
        <v>0</v>
      </c>
      <c r="AM302" s="32">
        <f t="shared" si="150"/>
        <v>0</v>
      </c>
      <c r="AN302" s="32">
        <f t="shared" si="150"/>
        <v>0</v>
      </c>
      <c r="AO302" s="32">
        <f t="shared" si="150"/>
        <v>0</v>
      </c>
      <c r="AP302" s="32">
        <f t="shared" si="150"/>
        <v>0</v>
      </c>
      <c r="AQ302" s="32">
        <f>AQ303</f>
        <v>1286.8119999999999</v>
      </c>
      <c r="AR302" s="128">
        <f t="shared" si="134"/>
        <v>1</v>
      </c>
    </row>
    <row r="303" spans="1:44" ht="45" x14ac:dyDescent="0.25">
      <c r="A303" s="55"/>
      <c r="B303" s="56"/>
      <c r="C303" s="37" t="s">
        <v>13</v>
      </c>
      <c r="D303" s="48" t="s">
        <v>14</v>
      </c>
      <c r="E303" s="32">
        <v>1286.8119999999999</v>
      </c>
      <c r="F303" s="32">
        <f t="shared" ref="F303:AP303" si="153">F304</f>
        <v>0</v>
      </c>
      <c r="G303" s="32">
        <f t="shared" si="153"/>
        <v>0</v>
      </c>
      <c r="H303" s="32">
        <f t="shared" si="153"/>
        <v>0</v>
      </c>
      <c r="I303" s="32">
        <f t="shared" si="153"/>
        <v>0</v>
      </c>
      <c r="J303" s="32">
        <f t="shared" si="153"/>
        <v>0</v>
      </c>
      <c r="K303" s="32">
        <f t="shared" si="153"/>
        <v>0</v>
      </c>
      <c r="L303" s="32">
        <f t="shared" si="153"/>
        <v>0</v>
      </c>
      <c r="M303" s="32">
        <f t="shared" si="153"/>
        <v>0</v>
      </c>
      <c r="N303" s="32">
        <f t="shared" si="153"/>
        <v>0</v>
      </c>
      <c r="O303" s="32">
        <f t="shared" si="153"/>
        <v>0</v>
      </c>
      <c r="P303" s="32">
        <f t="shared" si="153"/>
        <v>0</v>
      </c>
      <c r="Q303" s="32">
        <f t="shared" si="153"/>
        <v>0</v>
      </c>
      <c r="R303" s="32">
        <f t="shared" si="153"/>
        <v>0</v>
      </c>
      <c r="S303" s="32">
        <f t="shared" si="153"/>
        <v>0</v>
      </c>
      <c r="T303" s="32">
        <f t="shared" si="153"/>
        <v>0</v>
      </c>
      <c r="U303" s="32">
        <f t="shared" si="153"/>
        <v>0</v>
      </c>
      <c r="V303" s="32">
        <f t="shared" si="153"/>
        <v>0</v>
      </c>
      <c r="W303" s="32">
        <f t="shared" si="153"/>
        <v>0</v>
      </c>
      <c r="X303" s="32">
        <f t="shared" si="153"/>
        <v>0</v>
      </c>
      <c r="Y303" s="32">
        <f t="shared" si="153"/>
        <v>0</v>
      </c>
      <c r="Z303" s="32">
        <f t="shared" si="153"/>
        <v>0</v>
      </c>
      <c r="AA303" s="32">
        <f t="shared" si="153"/>
        <v>0</v>
      </c>
      <c r="AB303" s="32">
        <f t="shared" si="153"/>
        <v>0</v>
      </c>
      <c r="AC303" s="32">
        <f t="shared" si="153"/>
        <v>0</v>
      </c>
      <c r="AD303" s="32">
        <f t="shared" si="153"/>
        <v>0</v>
      </c>
      <c r="AE303" s="32">
        <f t="shared" si="153"/>
        <v>0</v>
      </c>
      <c r="AF303" s="32">
        <f t="shared" si="153"/>
        <v>0</v>
      </c>
      <c r="AG303" s="32">
        <f t="shared" si="153"/>
        <v>0</v>
      </c>
      <c r="AH303" s="32">
        <f t="shared" si="153"/>
        <v>0</v>
      </c>
      <c r="AI303" s="32">
        <f t="shared" si="153"/>
        <v>0</v>
      </c>
      <c r="AJ303" s="32">
        <f t="shared" si="153"/>
        <v>0</v>
      </c>
      <c r="AK303" s="32">
        <f t="shared" si="153"/>
        <v>0</v>
      </c>
      <c r="AL303" s="32">
        <f t="shared" si="153"/>
        <v>0</v>
      </c>
      <c r="AM303" s="32">
        <f t="shared" si="153"/>
        <v>0</v>
      </c>
      <c r="AN303" s="32">
        <f t="shared" si="153"/>
        <v>0</v>
      </c>
      <c r="AO303" s="32">
        <f t="shared" si="153"/>
        <v>0</v>
      </c>
      <c r="AP303" s="32">
        <f t="shared" si="153"/>
        <v>0</v>
      </c>
      <c r="AQ303" s="32">
        <v>1286.8119999999999</v>
      </c>
      <c r="AR303" s="128">
        <f t="shared" si="134"/>
        <v>1</v>
      </c>
    </row>
    <row r="304" spans="1:44" ht="52.5" customHeight="1" x14ac:dyDescent="0.25">
      <c r="A304" s="55"/>
      <c r="B304" s="27" t="s">
        <v>219</v>
      </c>
      <c r="C304" s="56"/>
      <c r="D304" s="75" t="s">
        <v>205</v>
      </c>
      <c r="E304" s="32">
        <f t="shared" ref="E304:AQ305" si="154">E305</f>
        <v>147907.5</v>
      </c>
      <c r="F304" s="32">
        <f t="shared" si="154"/>
        <v>0</v>
      </c>
      <c r="G304" s="32">
        <f t="shared" si="154"/>
        <v>0</v>
      </c>
      <c r="H304" s="32">
        <f t="shared" si="154"/>
        <v>0</v>
      </c>
      <c r="I304" s="32">
        <f t="shared" si="154"/>
        <v>0</v>
      </c>
      <c r="J304" s="32">
        <f t="shared" si="154"/>
        <v>0</v>
      </c>
      <c r="K304" s="32">
        <f t="shared" si="154"/>
        <v>0</v>
      </c>
      <c r="L304" s="32">
        <f t="shared" si="154"/>
        <v>0</v>
      </c>
      <c r="M304" s="32">
        <f t="shared" si="154"/>
        <v>0</v>
      </c>
      <c r="N304" s="32">
        <f t="shared" si="154"/>
        <v>0</v>
      </c>
      <c r="O304" s="32">
        <f t="shared" si="154"/>
        <v>0</v>
      </c>
      <c r="P304" s="32">
        <f t="shared" si="154"/>
        <v>0</v>
      </c>
      <c r="Q304" s="32">
        <f t="shared" si="154"/>
        <v>0</v>
      </c>
      <c r="R304" s="32">
        <f t="shared" si="154"/>
        <v>0</v>
      </c>
      <c r="S304" s="32">
        <f t="shared" si="154"/>
        <v>0</v>
      </c>
      <c r="T304" s="32">
        <f t="shared" si="154"/>
        <v>0</v>
      </c>
      <c r="U304" s="32">
        <f t="shared" si="154"/>
        <v>0</v>
      </c>
      <c r="V304" s="32">
        <f t="shared" si="154"/>
        <v>0</v>
      </c>
      <c r="W304" s="32">
        <f t="shared" si="154"/>
        <v>0</v>
      </c>
      <c r="X304" s="32">
        <f t="shared" si="154"/>
        <v>0</v>
      </c>
      <c r="Y304" s="32">
        <f t="shared" si="154"/>
        <v>0</v>
      </c>
      <c r="Z304" s="32">
        <f t="shared" si="154"/>
        <v>0</v>
      </c>
      <c r="AA304" s="32">
        <f t="shared" si="154"/>
        <v>0</v>
      </c>
      <c r="AB304" s="32">
        <f t="shared" si="154"/>
        <v>0</v>
      </c>
      <c r="AC304" s="32">
        <f t="shared" si="154"/>
        <v>0</v>
      </c>
      <c r="AD304" s="32">
        <f t="shared" si="154"/>
        <v>0</v>
      </c>
      <c r="AE304" s="32">
        <f t="shared" si="154"/>
        <v>0</v>
      </c>
      <c r="AF304" s="32">
        <f t="shared" si="154"/>
        <v>0</v>
      </c>
      <c r="AG304" s="32">
        <f t="shared" si="154"/>
        <v>0</v>
      </c>
      <c r="AH304" s="32">
        <f t="shared" si="154"/>
        <v>0</v>
      </c>
      <c r="AI304" s="32">
        <f t="shared" si="154"/>
        <v>0</v>
      </c>
      <c r="AJ304" s="32">
        <f t="shared" si="154"/>
        <v>0</v>
      </c>
      <c r="AK304" s="32">
        <f t="shared" si="154"/>
        <v>0</v>
      </c>
      <c r="AL304" s="32">
        <f t="shared" si="154"/>
        <v>0</v>
      </c>
      <c r="AM304" s="32">
        <f t="shared" si="154"/>
        <v>0</v>
      </c>
      <c r="AN304" s="32">
        <f t="shared" si="154"/>
        <v>0</v>
      </c>
      <c r="AO304" s="32">
        <f t="shared" si="154"/>
        <v>0</v>
      </c>
      <c r="AP304" s="32">
        <f t="shared" si="154"/>
        <v>0</v>
      </c>
      <c r="AQ304" s="32">
        <f t="shared" si="154"/>
        <v>135918.19699999999</v>
      </c>
      <c r="AR304" s="128">
        <f t="shared" si="134"/>
        <v>0.91894053377955809</v>
      </c>
    </row>
    <row r="305" spans="1:44" ht="45" x14ac:dyDescent="0.25">
      <c r="A305" s="55"/>
      <c r="B305" s="27" t="s">
        <v>220</v>
      </c>
      <c r="C305" s="56"/>
      <c r="D305" s="57" t="s">
        <v>207</v>
      </c>
      <c r="E305" s="32">
        <f>E306</f>
        <v>147907.5</v>
      </c>
      <c r="F305" s="32">
        <f t="shared" si="154"/>
        <v>0</v>
      </c>
      <c r="G305" s="32">
        <f t="shared" si="154"/>
        <v>0</v>
      </c>
      <c r="H305" s="32">
        <f t="shared" si="154"/>
        <v>0</v>
      </c>
      <c r="I305" s="32">
        <f t="shared" si="154"/>
        <v>0</v>
      </c>
      <c r="J305" s="32">
        <f t="shared" si="154"/>
        <v>0</v>
      </c>
      <c r="K305" s="32">
        <f t="shared" si="154"/>
        <v>0</v>
      </c>
      <c r="L305" s="32">
        <f t="shared" si="154"/>
        <v>0</v>
      </c>
      <c r="M305" s="32">
        <f t="shared" si="154"/>
        <v>0</v>
      </c>
      <c r="N305" s="32">
        <f t="shared" si="154"/>
        <v>0</v>
      </c>
      <c r="O305" s="32">
        <f t="shared" si="154"/>
        <v>0</v>
      </c>
      <c r="P305" s="32">
        <f t="shared" si="154"/>
        <v>0</v>
      </c>
      <c r="Q305" s="32">
        <f t="shared" si="154"/>
        <v>0</v>
      </c>
      <c r="R305" s="32">
        <f t="shared" si="154"/>
        <v>0</v>
      </c>
      <c r="S305" s="32">
        <f t="shared" si="154"/>
        <v>0</v>
      </c>
      <c r="T305" s="32">
        <f t="shared" si="154"/>
        <v>0</v>
      </c>
      <c r="U305" s="32">
        <f t="shared" si="154"/>
        <v>0</v>
      </c>
      <c r="V305" s="32">
        <f t="shared" si="154"/>
        <v>0</v>
      </c>
      <c r="W305" s="32">
        <f t="shared" si="154"/>
        <v>0</v>
      </c>
      <c r="X305" s="32">
        <f t="shared" si="154"/>
        <v>0</v>
      </c>
      <c r="Y305" s="32">
        <f t="shared" si="154"/>
        <v>0</v>
      </c>
      <c r="Z305" s="32">
        <f t="shared" si="154"/>
        <v>0</v>
      </c>
      <c r="AA305" s="32">
        <f t="shared" si="154"/>
        <v>0</v>
      </c>
      <c r="AB305" s="32">
        <f t="shared" si="154"/>
        <v>0</v>
      </c>
      <c r="AC305" s="32">
        <f t="shared" si="154"/>
        <v>0</v>
      </c>
      <c r="AD305" s="32">
        <f t="shared" si="154"/>
        <v>0</v>
      </c>
      <c r="AE305" s="32">
        <f t="shared" si="154"/>
        <v>0</v>
      </c>
      <c r="AF305" s="32">
        <f t="shared" si="154"/>
        <v>0</v>
      </c>
      <c r="AG305" s="32">
        <f t="shared" si="154"/>
        <v>0</v>
      </c>
      <c r="AH305" s="32">
        <f t="shared" si="154"/>
        <v>0</v>
      </c>
      <c r="AI305" s="32">
        <f t="shared" si="154"/>
        <v>0</v>
      </c>
      <c r="AJ305" s="32">
        <f t="shared" si="154"/>
        <v>0</v>
      </c>
      <c r="AK305" s="32">
        <f t="shared" si="154"/>
        <v>0</v>
      </c>
      <c r="AL305" s="32">
        <f t="shared" si="154"/>
        <v>0</v>
      </c>
      <c r="AM305" s="32">
        <f t="shared" si="154"/>
        <v>0</v>
      </c>
      <c r="AN305" s="32">
        <f t="shared" si="154"/>
        <v>0</v>
      </c>
      <c r="AO305" s="32">
        <f t="shared" si="154"/>
        <v>0</v>
      </c>
      <c r="AP305" s="32">
        <f t="shared" si="154"/>
        <v>0</v>
      </c>
      <c r="AQ305" s="32">
        <f t="shared" si="154"/>
        <v>135918.19699999999</v>
      </c>
      <c r="AR305" s="128">
        <f t="shared" si="134"/>
        <v>0.91894053377955809</v>
      </c>
    </row>
    <row r="306" spans="1:44" ht="45.75" customHeight="1" x14ac:dyDescent="0.25">
      <c r="A306" s="55"/>
      <c r="B306" s="76"/>
      <c r="C306" s="37" t="s">
        <v>13</v>
      </c>
      <c r="D306" s="48" t="s">
        <v>14</v>
      </c>
      <c r="E306" s="32">
        <v>147907.5</v>
      </c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F306" s="32"/>
      <c r="AG306" s="32"/>
      <c r="AH306" s="32"/>
      <c r="AI306" s="32"/>
      <c r="AJ306" s="32"/>
      <c r="AK306" s="32"/>
      <c r="AL306" s="32"/>
      <c r="AM306" s="32"/>
      <c r="AN306" s="32"/>
      <c r="AO306" s="32"/>
      <c r="AP306" s="32"/>
      <c r="AQ306" s="32">
        <v>135918.19699999999</v>
      </c>
      <c r="AR306" s="128">
        <f t="shared" si="134"/>
        <v>0.91894053377955809</v>
      </c>
    </row>
    <row r="307" spans="1:44" ht="255" x14ac:dyDescent="0.25">
      <c r="A307" s="55"/>
      <c r="B307" s="27" t="s">
        <v>221</v>
      </c>
      <c r="C307" s="56"/>
      <c r="D307" s="77" t="s">
        <v>222</v>
      </c>
      <c r="E307" s="32">
        <f>E308</f>
        <v>5077.3999999999996</v>
      </c>
      <c r="F307" s="32" t="e">
        <f t="shared" ref="F307:AQ311" si="155">F308</f>
        <v>#REF!</v>
      </c>
      <c r="G307" s="32" t="e">
        <f t="shared" si="155"/>
        <v>#REF!</v>
      </c>
      <c r="H307" s="32" t="e">
        <f t="shared" si="155"/>
        <v>#REF!</v>
      </c>
      <c r="I307" s="32" t="e">
        <f t="shared" si="155"/>
        <v>#REF!</v>
      </c>
      <c r="J307" s="32" t="e">
        <f t="shared" si="155"/>
        <v>#REF!</v>
      </c>
      <c r="K307" s="32" t="e">
        <f t="shared" si="155"/>
        <v>#REF!</v>
      </c>
      <c r="L307" s="32" t="e">
        <f t="shared" si="155"/>
        <v>#REF!</v>
      </c>
      <c r="M307" s="32" t="e">
        <f t="shared" si="155"/>
        <v>#REF!</v>
      </c>
      <c r="N307" s="32" t="e">
        <f t="shared" si="155"/>
        <v>#REF!</v>
      </c>
      <c r="O307" s="32" t="e">
        <f t="shared" si="155"/>
        <v>#REF!</v>
      </c>
      <c r="P307" s="32" t="e">
        <f t="shared" si="155"/>
        <v>#REF!</v>
      </c>
      <c r="Q307" s="32" t="e">
        <f t="shared" si="155"/>
        <v>#REF!</v>
      </c>
      <c r="R307" s="32" t="e">
        <f t="shared" si="155"/>
        <v>#REF!</v>
      </c>
      <c r="S307" s="32" t="e">
        <f t="shared" si="155"/>
        <v>#REF!</v>
      </c>
      <c r="T307" s="32" t="e">
        <f t="shared" si="155"/>
        <v>#REF!</v>
      </c>
      <c r="U307" s="32" t="e">
        <f t="shared" si="155"/>
        <v>#REF!</v>
      </c>
      <c r="V307" s="32" t="e">
        <f t="shared" si="155"/>
        <v>#REF!</v>
      </c>
      <c r="W307" s="32" t="e">
        <f t="shared" si="155"/>
        <v>#REF!</v>
      </c>
      <c r="X307" s="32" t="e">
        <f t="shared" si="155"/>
        <v>#REF!</v>
      </c>
      <c r="Y307" s="32" t="e">
        <f t="shared" si="155"/>
        <v>#REF!</v>
      </c>
      <c r="Z307" s="32" t="e">
        <f t="shared" si="155"/>
        <v>#REF!</v>
      </c>
      <c r="AA307" s="32" t="e">
        <f t="shared" si="155"/>
        <v>#REF!</v>
      </c>
      <c r="AB307" s="32" t="e">
        <f t="shared" si="155"/>
        <v>#REF!</v>
      </c>
      <c r="AC307" s="32" t="e">
        <f t="shared" si="155"/>
        <v>#REF!</v>
      </c>
      <c r="AD307" s="32" t="e">
        <f t="shared" si="155"/>
        <v>#REF!</v>
      </c>
      <c r="AE307" s="32" t="e">
        <f t="shared" si="155"/>
        <v>#REF!</v>
      </c>
      <c r="AF307" s="32" t="e">
        <f t="shared" si="155"/>
        <v>#REF!</v>
      </c>
      <c r="AG307" s="32" t="e">
        <f t="shared" si="155"/>
        <v>#REF!</v>
      </c>
      <c r="AH307" s="32" t="e">
        <f t="shared" si="155"/>
        <v>#REF!</v>
      </c>
      <c r="AI307" s="32" t="e">
        <f t="shared" si="155"/>
        <v>#REF!</v>
      </c>
      <c r="AJ307" s="32" t="e">
        <f t="shared" si="155"/>
        <v>#REF!</v>
      </c>
      <c r="AK307" s="32" t="e">
        <f t="shared" si="155"/>
        <v>#REF!</v>
      </c>
      <c r="AL307" s="32" t="e">
        <f t="shared" si="155"/>
        <v>#REF!</v>
      </c>
      <c r="AM307" s="32" t="e">
        <f t="shared" si="155"/>
        <v>#REF!</v>
      </c>
      <c r="AN307" s="32" t="e">
        <f t="shared" si="155"/>
        <v>#REF!</v>
      </c>
      <c r="AO307" s="32" t="e">
        <f t="shared" si="155"/>
        <v>#REF!</v>
      </c>
      <c r="AP307" s="32" t="e">
        <f t="shared" si="155"/>
        <v>#REF!</v>
      </c>
      <c r="AQ307" s="32">
        <f t="shared" si="155"/>
        <v>5077.3999999999996</v>
      </c>
      <c r="AR307" s="128">
        <f t="shared" si="134"/>
        <v>1</v>
      </c>
    </row>
    <row r="308" spans="1:44" ht="225" x14ac:dyDescent="0.25">
      <c r="A308" s="55"/>
      <c r="B308" s="27" t="s">
        <v>223</v>
      </c>
      <c r="C308" s="56"/>
      <c r="D308" s="78" t="s">
        <v>224</v>
      </c>
      <c r="E308" s="32">
        <f>E309</f>
        <v>5077.3999999999996</v>
      </c>
      <c r="F308" s="32" t="e">
        <f t="shared" si="155"/>
        <v>#REF!</v>
      </c>
      <c r="G308" s="32" t="e">
        <f t="shared" si="155"/>
        <v>#REF!</v>
      </c>
      <c r="H308" s="32" t="e">
        <f t="shared" si="155"/>
        <v>#REF!</v>
      </c>
      <c r="I308" s="32" t="e">
        <f t="shared" si="155"/>
        <v>#REF!</v>
      </c>
      <c r="J308" s="32" t="e">
        <f t="shared" si="155"/>
        <v>#REF!</v>
      </c>
      <c r="K308" s="32" t="e">
        <f t="shared" si="155"/>
        <v>#REF!</v>
      </c>
      <c r="L308" s="32" t="e">
        <f t="shared" si="155"/>
        <v>#REF!</v>
      </c>
      <c r="M308" s="32" t="e">
        <f t="shared" si="155"/>
        <v>#REF!</v>
      </c>
      <c r="N308" s="32" t="e">
        <f t="shared" si="155"/>
        <v>#REF!</v>
      </c>
      <c r="O308" s="32" t="e">
        <f t="shared" si="155"/>
        <v>#REF!</v>
      </c>
      <c r="P308" s="32" t="e">
        <f t="shared" si="155"/>
        <v>#REF!</v>
      </c>
      <c r="Q308" s="32" t="e">
        <f t="shared" si="155"/>
        <v>#REF!</v>
      </c>
      <c r="R308" s="32" t="e">
        <f t="shared" si="155"/>
        <v>#REF!</v>
      </c>
      <c r="S308" s="32" t="e">
        <f t="shared" si="155"/>
        <v>#REF!</v>
      </c>
      <c r="T308" s="32" t="e">
        <f t="shared" si="155"/>
        <v>#REF!</v>
      </c>
      <c r="U308" s="32" t="e">
        <f t="shared" si="155"/>
        <v>#REF!</v>
      </c>
      <c r="V308" s="32" t="e">
        <f t="shared" si="155"/>
        <v>#REF!</v>
      </c>
      <c r="W308" s="32" t="e">
        <f t="shared" si="155"/>
        <v>#REF!</v>
      </c>
      <c r="X308" s="32" t="e">
        <f t="shared" si="155"/>
        <v>#REF!</v>
      </c>
      <c r="Y308" s="32" t="e">
        <f t="shared" si="155"/>
        <v>#REF!</v>
      </c>
      <c r="Z308" s="32" t="e">
        <f t="shared" si="155"/>
        <v>#REF!</v>
      </c>
      <c r="AA308" s="32" t="e">
        <f t="shared" si="155"/>
        <v>#REF!</v>
      </c>
      <c r="AB308" s="32" t="e">
        <f t="shared" si="155"/>
        <v>#REF!</v>
      </c>
      <c r="AC308" s="32" t="e">
        <f t="shared" si="155"/>
        <v>#REF!</v>
      </c>
      <c r="AD308" s="32" t="e">
        <f t="shared" si="155"/>
        <v>#REF!</v>
      </c>
      <c r="AE308" s="32" t="e">
        <f t="shared" si="155"/>
        <v>#REF!</v>
      </c>
      <c r="AF308" s="32" t="e">
        <f t="shared" si="155"/>
        <v>#REF!</v>
      </c>
      <c r="AG308" s="32" t="e">
        <f t="shared" si="155"/>
        <v>#REF!</v>
      </c>
      <c r="AH308" s="32" t="e">
        <f t="shared" si="155"/>
        <v>#REF!</v>
      </c>
      <c r="AI308" s="32" t="e">
        <f t="shared" si="155"/>
        <v>#REF!</v>
      </c>
      <c r="AJ308" s="32" t="e">
        <f t="shared" si="155"/>
        <v>#REF!</v>
      </c>
      <c r="AK308" s="32" t="e">
        <f t="shared" si="155"/>
        <v>#REF!</v>
      </c>
      <c r="AL308" s="32" t="e">
        <f t="shared" si="155"/>
        <v>#REF!</v>
      </c>
      <c r="AM308" s="32" t="e">
        <f t="shared" si="155"/>
        <v>#REF!</v>
      </c>
      <c r="AN308" s="32" t="e">
        <f t="shared" si="155"/>
        <v>#REF!</v>
      </c>
      <c r="AO308" s="32" t="e">
        <f t="shared" si="155"/>
        <v>#REF!</v>
      </c>
      <c r="AP308" s="32" t="e">
        <f t="shared" si="155"/>
        <v>#REF!</v>
      </c>
      <c r="AQ308" s="32">
        <f t="shared" si="155"/>
        <v>5077.3999999999996</v>
      </c>
      <c r="AR308" s="128">
        <f t="shared" si="134"/>
        <v>1</v>
      </c>
    </row>
    <row r="309" spans="1:44" ht="45" x14ac:dyDescent="0.25">
      <c r="A309" s="55"/>
      <c r="B309" s="127"/>
      <c r="C309" s="37" t="s">
        <v>13</v>
      </c>
      <c r="D309" s="48" t="s">
        <v>14</v>
      </c>
      <c r="E309" s="32">
        <v>5077.3999999999996</v>
      </c>
      <c r="F309" s="32" t="e">
        <f t="shared" si="155"/>
        <v>#REF!</v>
      </c>
      <c r="G309" s="32" t="e">
        <f t="shared" si="155"/>
        <v>#REF!</v>
      </c>
      <c r="H309" s="32" t="e">
        <f t="shared" si="155"/>
        <v>#REF!</v>
      </c>
      <c r="I309" s="32" t="e">
        <f t="shared" si="155"/>
        <v>#REF!</v>
      </c>
      <c r="J309" s="32" t="e">
        <f t="shared" si="155"/>
        <v>#REF!</v>
      </c>
      <c r="K309" s="32" t="e">
        <f t="shared" si="155"/>
        <v>#REF!</v>
      </c>
      <c r="L309" s="32" t="e">
        <f t="shared" si="155"/>
        <v>#REF!</v>
      </c>
      <c r="M309" s="32" t="e">
        <f t="shared" si="155"/>
        <v>#REF!</v>
      </c>
      <c r="N309" s="32" t="e">
        <f t="shared" si="155"/>
        <v>#REF!</v>
      </c>
      <c r="O309" s="32" t="e">
        <f t="shared" si="155"/>
        <v>#REF!</v>
      </c>
      <c r="P309" s="32" t="e">
        <f t="shared" si="155"/>
        <v>#REF!</v>
      </c>
      <c r="Q309" s="32" t="e">
        <f t="shared" si="155"/>
        <v>#REF!</v>
      </c>
      <c r="R309" s="32" t="e">
        <f t="shared" si="155"/>
        <v>#REF!</v>
      </c>
      <c r="S309" s="32" t="e">
        <f t="shared" si="155"/>
        <v>#REF!</v>
      </c>
      <c r="T309" s="32" t="e">
        <f t="shared" si="155"/>
        <v>#REF!</v>
      </c>
      <c r="U309" s="32" t="e">
        <f t="shared" si="155"/>
        <v>#REF!</v>
      </c>
      <c r="V309" s="32" t="e">
        <f t="shared" si="155"/>
        <v>#REF!</v>
      </c>
      <c r="W309" s="32" t="e">
        <f t="shared" si="155"/>
        <v>#REF!</v>
      </c>
      <c r="X309" s="32" t="e">
        <f t="shared" si="155"/>
        <v>#REF!</v>
      </c>
      <c r="Y309" s="32" t="e">
        <f t="shared" si="155"/>
        <v>#REF!</v>
      </c>
      <c r="Z309" s="32" t="e">
        <f t="shared" si="155"/>
        <v>#REF!</v>
      </c>
      <c r="AA309" s="32" t="e">
        <f t="shared" si="155"/>
        <v>#REF!</v>
      </c>
      <c r="AB309" s="32" t="e">
        <f t="shared" si="155"/>
        <v>#REF!</v>
      </c>
      <c r="AC309" s="32" t="e">
        <f t="shared" si="155"/>
        <v>#REF!</v>
      </c>
      <c r="AD309" s="32" t="e">
        <f t="shared" si="155"/>
        <v>#REF!</v>
      </c>
      <c r="AE309" s="32" t="e">
        <f t="shared" si="155"/>
        <v>#REF!</v>
      </c>
      <c r="AF309" s="32" t="e">
        <f t="shared" si="155"/>
        <v>#REF!</v>
      </c>
      <c r="AG309" s="32" t="e">
        <f t="shared" si="155"/>
        <v>#REF!</v>
      </c>
      <c r="AH309" s="32" t="e">
        <f t="shared" si="155"/>
        <v>#REF!</v>
      </c>
      <c r="AI309" s="32" t="e">
        <f t="shared" si="155"/>
        <v>#REF!</v>
      </c>
      <c r="AJ309" s="32" t="e">
        <f t="shared" si="155"/>
        <v>#REF!</v>
      </c>
      <c r="AK309" s="32" t="e">
        <f t="shared" si="155"/>
        <v>#REF!</v>
      </c>
      <c r="AL309" s="32" t="e">
        <f t="shared" si="155"/>
        <v>#REF!</v>
      </c>
      <c r="AM309" s="32" t="e">
        <f t="shared" si="155"/>
        <v>#REF!</v>
      </c>
      <c r="AN309" s="32" t="e">
        <f t="shared" si="155"/>
        <v>#REF!</v>
      </c>
      <c r="AO309" s="32" t="e">
        <f t="shared" si="155"/>
        <v>#REF!</v>
      </c>
      <c r="AP309" s="32" t="e">
        <f t="shared" si="155"/>
        <v>#REF!</v>
      </c>
      <c r="AQ309" s="32">
        <v>5077.3999999999996</v>
      </c>
      <c r="AR309" s="128">
        <f t="shared" si="134"/>
        <v>1</v>
      </c>
    </row>
    <row r="310" spans="1:44" ht="59.25" customHeight="1" x14ac:dyDescent="0.25">
      <c r="A310" s="55"/>
      <c r="B310" s="27" t="s">
        <v>505</v>
      </c>
      <c r="C310" s="56"/>
      <c r="D310" s="48" t="s">
        <v>508</v>
      </c>
      <c r="E310" s="32">
        <f>E311</f>
        <v>258.06900000000002</v>
      </c>
      <c r="F310" s="32" t="e">
        <f t="shared" si="155"/>
        <v>#REF!</v>
      </c>
      <c r="G310" s="32" t="e">
        <f t="shared" si="155"/>
        <v>#REF!</v>
      </c>
      <c r="H310" s="32" t="e">
        <f t="shared" si="155"/>
        <v>#REF!</v>
      </c>
      <c r="I310" s="32" t="e">
        <f t="shared" si="155"/>
        <v>#REF!</v>
      </c>
      <c r="J310" s="32" t="e">
        <f t="shared" si="155"/>
        <v>#REF!</v>
      </c>
      <c r="K310" s="32" t="e">
        <f t="shared" si="155"/>
        <v>#REF!</v>
      </c>
      <c r="L310" s="32" t="e">
        <f t="shared" si="155"/>
        <v>#REF!</v>
      </c>
      <c r="M310" s="32" t="e">
        <f t="shared" si="155"/>
        <v>#REF!</v>
      </c>
      <c r="N310" s="32" t="e">
        <f t="shared" si="155"/>
        <v>#REF!</v>
      </c>
      <c r="O310" s="32" t="e">
        <f t="shared" si="155"/>
        <v>#REF!</v>
      </c>
      <c r="P310" s="32" t="e">
        <f t="shared" si="155"/>
        <v>#REF!</v>
      </c>
      <c r="Q310" s="32" t="e">
        <f t="shared" si="155"/>
        <v>#REF!</v>
      </c>
      <c r="R310" s="32" t="e">
        <f t="shared" si="155"/>
        <v>#REF!</v>
      </c>
      <c r="S310" s="32" t="e">
        <f t="shared" si="155"/>
        <v>#REF!</v>
      </c>
      <c r="T310" s="32" t="e">
        <f t="shared" si="155"/>
        <v>#REF!</v>
      </c>
      <c r="U310" s="32" t="e">
        <f t="shared" si="155"/>
        <v>#REF!</v>
      </c>
      <c r="V310" s="32" t="e">
        <f t="shared" si="155"/>
        <v>#REF!</v>
      </c>
      <c r="W310" s="32" t="e">
        <f t="shared" si="155"/>
        <v>#REF!</v>
      </c>
      <c r="X310" s="32" t="e">
        <f t="shared" si="155"/>
        <v>#REF!</v>
      </c>
      <c r="Y310" s="32" t="e">
        <f t="shared" si="155"/>
        <v>#REF!</v>
      </c>
      <c r="Z310" s="32" t="e">
        <f t="shared" si="155"/>
        <v>#REF!</v>
      </c>
      <c r="AA310" s="32" t="e">
        <f t="shared" si="155"/>
        <v>#REF!</v>
      </c>
      <c r="AB310" s="32" t="e">
        <f t="shared" si="155"/>
        <v>#REF!</v>
      </c>
      <c r="AC310" s="32" t="e">
        <f t="shared" si="155"/>
        <v>#REF!</v>
      </c>
      <c r="AD310" s="32" t="e">
        <f t="shared" si="155"/>
        <v>#REF!</v>
      </c>
      <c r="AE310" s="32" t="e">
        <f t="shared" si="155"/>
        <v>#REF!</v>
      </c>
      <c r="AF310" s="32" t="e">
        <f t="shared" si="155"/>
        <v>#REF!</v>
      </c>
      <c r="AG310" s="32" t="e">
        <f t="shared" si="155"/>
        <v>#REF!</v>
      </c>
      <c r="AH310" s="32" t="e">
        <f t="shared" si="155"/>
        <v>#REF!</v>
      </c>
      <c r="AI310" s="32" t="e">
        <f t="shared" si="155"/>
        <v>#REF!</v>
      </c>
      <c r="AJ310" s="32" t="e">
        <f t="shared" si="155"/>
        <v>#REF!</v>
      </c>
      <c r="AK310" s="32" t="e">
        <f t="shared" si="155"/>
        <v>#REF!</v>
      </c>
      <c r="AL310" s="32" t="e">
        <f t="shared" si="155"/>
        <v>#REF!</v>
      </c>
      <c r="AM310" s="32" t="e">
        <f t="shared" si="155"/>
        <v>#REF!</v>
      </c>
      <c r="AN310" s="32" t="e">
        <f t="shared" si="155"/>
        <v>#REF!</v>
      </c>
      <c r="AO310" s="32" t="e">
        <f t="shared" si="155"/>
        <v>#REF!</v>
      </c>
      <c r="AP310" s="32" t="e">
        <f t="shared" si="155"/>
        <v>#REF!</v>
      </c>
      <c r="AQ310" s="32">
        <f t="shared" si="155"/>
        <v>258.06900000000002</v>
      </c>
      <c r="AR310" s="128">
        <f t="shared" si="134"/>
        <v>1</v>
      </c>
    </row>
    <row r="311" spans="1:44" ht="42" customHeight="1" x14ac:dyDescent="0.25">
      <c r="A311" s="55"/>
      <c r="B311" s="27" t="s">
        <v>507</v>
      </c>
      <c r="C311" s="37"/>
      <c r="D311" s="48" t="s">
        <v>506</v>
      </c>
      <c r="E311" s="32">
        <f>E312</f>
        <v>258.06900000000002</v>
      </c>
      <c r="F311" s="32" t="e">
        <f t="shared" si="155"/>
        <v>#REF!</v>
      </c>
      <c r="G311" s="32" t="e">
        <f t="shared" si="155"/>
        <v>#REF!</v>
      </c>
      <c r="H311" s="32" t="e">
        <f t="shared" si="155"/>
        <v>#REF!</v>
      </c>
      <c r="I311" s="32" t="e">
        <f t="shared" si="155"/>
        <v>#REF!</v>
      </c>
      <c r="J311" s="32" t="e">
        <f t="shared" si="155"/>
        <v>#REF!</v>
      </c>
      <c r="K311" s="32" t="e">
        <f t="shared" si="155"/>
        <v>#REF!</v>
      </c>
      <c r="L311" s="32" t="e">
        <f t="shared" si="155"/>
        <v>#REF!</v>
      </c>
      <c r="M311" s="32" t="e">
        <f t="shared" si="155"/>
        <v>#REF!</v>
      </c>
      <c r="N311" s="32" t="e">
        <f t="shared" si="155"/>
        <v>#REF!</v>
      </c>
      <c r="O311" s="32" t="e">
        <f t="shared" si="155"/>
        <v>#REF!</v>
      </c>
      <c r="P311" s="32" t="e">
        <f t="shared" si="155"/>
        <v>#REF!</v>
      </c>
      <c r="Q311" s="32" t="e">
        <f t="shared" si="155"/>
        <v>#REF!</v>
      </c>
      <c r="R311" s="32" t="e">
        <f t="shared" si="155"/>
        <v>#REF!</v>
      </c>
      <c r="S311" s="32" t="e">
        <f t="shared" si="155"/>
        <v>#REF!</v>
      </c>
      <c r="T311" s="32" t="e">
        <f t="shared" si="155"/>
        <v>#REF!</v>
      </c>
      <c r="U311" s="32" t="e">
        <f t="shared" si="155"/>
        <v>#REF!</v>
      </c>
      <c r="V311" s="32" t="e">
        <f t="shared" si="155"/>
        <v>#REF!</v>
      </c>
      <c r="W311" s="32" t="e">
        <f t="shared" si="155"/>
        <v>#REF!</v>
      </c>
      <c r="X311" s="32" t="e">
        <f t="shared" si="155"/>
        <v>#REF!</v>
      </c>
      <c r="Y311" s="32" t="e">
        <f t="shared" si="155"/>
        <v>#REF!</v>
      </c>
      <c r="Z311" s="32" t="e">
        <f t="shared" si="155"/>
        <v>#REF!</v>
      </c>
      <c r="AA311" s="32" t="e">
        <f t="shared" si="155"/>
        <v>#REF!</v>
      </c>
      <c r="AB311" s="32" t="e">
        <f t="shared" si="155"/>
        <v>#REF!</v>
      </c>
      <c r="AC311" s="32" t="e">
        <f t="shared" si="155"/>
        <v>#REF!</v>
      </c>
      <c r="AD311" s="32" t="e">
        <f t="shared" si="155"/>
        <v>#REF!</v>
      </c>
      <c r="AE311" s="32" t="e">
        <f t="shared" si="155"/>
        <v>#REF!</v>
      </c>
      <c r="AF311" s="32" t="e">
        <f t="shared" si="155"/>
        <v>#REF!</v>
      </c>
      <c r="AG311" s="32" t="e">
        <f t="shared" si="155"/>
        <v>#REF!</v>
      </c>
      <c r="AH311" s="32" t="e">
        <f t="shared" si="155"/>
        <v>#REF!</v>
      </c>
      <c r="AI311" s="32" t="e">
        <f t="shared" si="155"/>
        <v>#REF!</v>
      </c>
      <c r="AJ311" s="32" t="e">
        <f t="shared" si="155"/>
        <v>#REF!</v>
      </c>
      <c r="AK311" s="32" t="e">
        <f t="shared" si="155"/>
        <v>#REF!</v>
      </c>
      <c r="AL311" s="32" t="e">
        <f t="shared" si="155"/>
        <v>#REF!</v>
      </c>
      <c r="AM311" s="32" t="e">
        <f t="shared" si="155"/>
        <v>#REF!</v>
      </c>
      <c r="AN311" s="32" t="e">
        <f t="shared" si="155"/>
        <v>#REF!</v>
      </c>
      <c r="AO311" s="32" t="e">
        <f t="shared" si="155"/>
        <v>#REF!</v>
      </c>
      <c r="AP311" s="32" t="e">
        <f t="shared" si="155"/>
        <v>#REF!</v>
      </c>
      <c r="AQ311" s="32">
        <f t="shared" si="155"/>
        <v>258.06900000000002</v>
      </c>
      <c r="AR311" s="128">
        <f t="shared" si="134"/>
        <v>1</v>
      </c>
    </row>
    <row r="312" spans="1:44" ht="45" x14ac:dyDescent="0.25">
      <c r="A312" s="55"/>
      <c r="B312" s="76"/>
      <c r="C312" s="37" t="s">
        <v>13</v>
      </c>
      <c r="D312" s="48" t="s">
        <v>14</v>
      </c>
      <c r="E312" s="32">
        <v>258.06900000000002</v>
      </c>
      <c r="F312" s="32" t="e">
        <f>#REF!+#REF!</f>
        <v>#REF!</v>
      </c>
      <c r="G312" s="32" t="e">
        <f>#REF!+#REF!</f>
        <v>#REF!</v>
      </c>
      <c r="H312" s="32" t="e">
        <f>#REF!+#REF!</f>
        <v>#REF!</v>
      </c>
      <c r="I312" s="32" t="e">
        <f>#REF!+#REF!</f>
        <v>#REF!</v>
      </c>
      <c r="J312" s="32" t="e">
        <f>#REF!+#REF!</f>
        <v>#REF!</v>
      </c>
      <c r="K312" s="32" t="e">
        <f>#REF!+#REF!</f>
        <v>#REF!</v>
      </c>
      <c r="L312" s="32" t="e">
        <f>#REF!+#REF!</f>
        <v>#REF!</v>
      </c>
      <c r="M312" s="32" t="e">
        <f>#REF!+#REF!</f>
        <v>#REF!</v>
      </c>
      <c r="N312" s="32" t="e">
        <f>#REF!+#REF!</f>
        <v>#REF!</v>
      </c>
      <c r="O312" s="32" t="e">
        <f>#REF!+#REF!</f>
        <v>#REF!</v>
      </c>
      <c r="P312" s="32" t="e">
        <f>#REF!+#REF!</f>
        <v>#REF!</v>
      </c>
      <c r="Q312" s="32" t="e">
        <f>#REF!+#REF!</f>
        <v>#REF!</v>
      </c>
      <c r="R312" s="32" t="e">
        <f>#REF!+#REF!</f>
        <v>#REF!</v>
      </c>
      <c r="S312" s="32" t="e">
        <f>#REF!+#REF!</f>
        <v>#REF!</v>
      </c>
      <c r="T312" s="32" t="e">
        <f>#REF!+#REF!</f>
        <v>#REF!</v>
      </c>
      <c r="U312" s="32" t="e">
        <f>#REF!+#REF!</f>
        <v>#REF!</v>
      </c>
      <c r="V312" s="32" t="e">
        <f>#REF!+#REF!</f>
        <v>#REF!</v>
      </c>
      <c r="W312" s="32" t="e">
        <f>#REF!+#REF!</f>
        <v>#REF!</v>
      </c>
      <c r="X312" s="32" t="e">
        <f>#REF!+#REF!</f>
        <v>#REF!</v>
      </c>
      <c r="Y312" s="32" t="e">
        <f>#REF!+#REF!</f>
        <v>#REF!</v>
      </c>
      <c r="Z312" s="32" t="e">
        <f>#REF!+#REF!</f>
        <v>#REF!</v>
      </c>
      <c r="AA312" s="32" t="e">
        <f>#REF!+#REF!</f>
        <v>#REF!</v>
      </c>
      <c r="AB312" s="32" t="e">
        <f>#REF!+#REF!</f>
        <v>#REF!</v>
      </c>
      <c r="AC312" s="32" t="e">
        <f>#REF!+#REF!</f>
        <v>#REF!</v>
      </c>
      <c r="AD312" s="32" t="e">
        <f>#REF!+#REF!</f>
        <v>#REF!</v>
      </c>
      <c r="AE312" s="32" t="e">
        <f>#REF!+#REF!</f>
        <v>#REF!</v>
      </c>
      <c r="AF312" s="32" t="e">
        <f>#REF!+#REF!</f>
        <v>#REF!</v>
      </c>
      <c r="AG312" s="32" t="e">
        <f>#REF!+#REF!</f>
        <v>#REF!</v>
      </c>
      <c r="AH312" s="32" t="e">
        <f>#REF!+#REF!</f>
        <v>#REF!</v>
      </c>
      <c r="AI312" s="32" t="e">
        <f>#REF!+#REF!</f>
        <v>#REF!</v>
      </c>
      <c r="AJ312" s="32" t="e">
        <f>#REF!+#REF!</f>
        <v>#REF!</v>
      </c>
      <c r="AK312" s="32" t="e">
        <f>#REF!+#REF!</f>
        <v>#REF!</v>
      </c>
      <c r="AL312" s="32" t="e">
        <f>#REF!+#REF!</f>
        <v>#REF!</v>
      </c>
      <c r="AM312" s="32" t="e">
        <f>#REF!+#REF!</f>
        <v>#REF!</v>
      </c>
      <c r="AN312" s="32" t="e">
        <f>#REF!+#REF!</f>
        <v>#REF!</v>
      </c>
      <c r="AO312" s="32" t="e">
        <f>#REF!+#REF!</f>
        <v>#REF!</v>
      </c>
      <c r="AP312" s="32" t="e">
        <f>#REF!+#REF!</f>
        <v>#REF!</v>
      </c>
      <c r="AQ312" s="32">
        <v>258.06900000000002</v>
      </c>
      <c r="AR312" s="128">
        <f t="shared" si="134"/>
        <v>1</v>
      </c>
    </row>
    <row r="313" spans="1:44" ht="45" x14ac:dyDescent="0.25">
      <c r="A313" s="55"/>
      <c r="B313" s="27" t="s">
        <v>346</v>
      </c>
      <c r="C313" s="46"/>
      <c r="D313" s="46" t="s">
        <v>347</v>
      </c>
      <c r="E313" s="32">
        <f>E314</f>
        <v>21.88</v>
      </c>
      <c r="F313" s="32" t="e">
        <f t="shared" ref="F313:AQ316" si="156">F314</f>
        <v>#REF!</v>
      </c>
      <c r="G313" s="32" t="e">
        <f t="shared" si="156"/>
        <v>#REF!</v>
      </c>
      <c r="H313" s="32" t="e">
        <f t="shared" si="156"/>
        <v>#REF!</v>
      </c>
      <c r="I313" s="32" t="e">
        <f t="shared" si="156"/>
        <v>#REF!</v>
      </c>
      <c r="J313" s="32" t="e">
        <f t="shared" si="156"/>
        <v>#REF!</v>
      </c>
      <c r="K313" s="32" t="e">
        <f t="shared" si="156"/>
        <v>#REF!</v>
      </c>
      <c r="L313" s="32" t="e">
        <f t="shared" si="156"/>
        <v>#REF!</v>
      </c>
      <c r="M313" s="32" t="e">
        <f t="shared" si="156"/>
        <v>#REF!</v>
      </c>
      <c r="N313" s="32" t="e">
        <f t="shared" si="156"/>
        <v>#REF!</v>
      </c>
      <c r="O313" s="32" t="e">
        <f t="shared" si="156"/>
        <v>#REF!</v>
      </c>
      <c r="P313" s="32" t="e">
        <f t="shared" si="156"/>
        <v>#REF!</v>
      </c>
      <c r="Q313" s="32" t="e">
        <f t="shared" si="156"/>
        <v>#REF!</v>
      </c>
      <c r="R313" s="32" t="e">
        <f t="shared" si="156"/>
        <v>#REF!</v>
      </c>
      <c r="S313" s="32" t="e">
        <f t="shared" si="156"/>
        <v>#REF!</v>
      </c>
      <c r="T313" s="32" t="e">
        <f t="shared" si="156"/>
        <v>#REF!</v>
      </c>
      <c r="U313" s="32" t="e">
        <f t="shared" si="156"/>
        <v>#REF!</v>
      </c>
      <c r="V313" s="32" t="e">
        <f t="shared" si="156"/>
        <v>#REF!</v>
      </c>
      <c r="W313" s="32" t="e">
        <f t="shared" si="156"/>
        <v>#REF!</v>
      </c>
      <c r="X313" s="32" t="e">
        <f t="shared" si="156"/>
        <v>#REF!</v>
      </c>
      <c r="Y313" s="32" t="e">
        <f t="shared" si="156"/>
        <v>#REF!</v>
      </c>
      <c r="Z313" s="32" t="e">
        <f t="shared" si="156"/>
        <v>#REF!</v>
      </c>
      <c r="AA313" s="32" t="e">
        <f t="shared" si="156"/>
        <v>#REF!</v>
      </c>
      <c r="AB313" s="32" t="e">
        <f t="shared" si="156"/>
        <v>#REF!</v>
      </c>
      <c r="AC313" s="32" t="e">
        <f t="shared" si="156"/>
        <v>#REF!</v>
      </c>
      <c r="AD313" s="32" t="e">
        <f t="shared" si="156"/>
        <v>#REF!</v>
      </c>
      <c r="AE313" s="32" t="e">
        <f t="shared" si="156"/>
        <v>#REF!</v>
      </c>
      <c r="AF313" s="32" t="e">
        <f t="shared" si="156"/>
        <v>#REF!</v>
      </c>
      <c r="AG313" s="32" t="e">
        <f t="shared" si="156"/>
        <v>#REF!</v>
      </c>
      <c r="AH313" s="32" t="e">
        <f t="shared" si="156"/>
        <v>#REF!</v>
      </c>
      <c r="AI313" s="32" t="e">
        <f t="shared" si="156"/>
        <v>#REF!</v>
      </c>
      <c r="AJ313" s="32" t="e">
        <f t="shared" si="156"/>
        <v>#REF!</v>
      </c>
      <c r="AK313" s="32" t="e">
        <f t="shared" si="156"/>
        <v>#REF!</v>
      </c>
      <c r="AL313" s="32" t="e">
        <f t="shared" si="156"/>
        <v>#REF!</v>
      </c>
      <c r="AM313" s="32" t="e">
        <f t="shared" si="156"/>
        <v>#REF!</v>
      </c>
      <c r="AN313" s="32" t="e">
        <f t="shared" si="156"/>
        <v>#REF!</v>
      </c>
      <c r="AO313" s="32" t="e">
        <f t="shared" si="156"/>
        <v>#REF!</v>
      </c>
      <c r="AP313" s="32" t="e">
        <f t="shared" si="156"/>
        <v>#REF!</v>
      </c>
      <c r="AQ313" s="32">
        <f t="shared" si="156"/>
        <v>12.6</v>
      </c>
      <c r="AR313" s="128">
        <f t="shared" si="134"/>
        <v>0.57586837294332727</v>
      </c>
    </row>
    <row r="314" spans="1:44" ht="30" x14ac:dyDescent="0.25">
      <c r="A314" s="55"/>
      <c r="B314" s="27" t="s">
        <v>348</v>
      </c>
      <c r="C314" s="120"/>
      <c r="D314" s="36" t="s">
        <v>349</v>
      </c>
      <c r="E314" s="32">
        <f>E315</f>
        <v>21.88</v>
      </c>
      <c r="F314" s="32" t="e">
        <f t="shared" si="156"/>
        <v>#REF!</v>
      </c>
      <c r="G314" s="32" t="e">
        <f t="shared" si="156"/>
        <v>#REF!</v>
      </c>
      <c r="H314" s="32" t="e">
        <f t="shared" si="156"/>
        <v>#REF!</v>
      </c>
      <c r="I314" s="32" t="e">
        <f t="shared" si="156"/>
        <v>#REF!</v>
      </c>
      <c r="J314" s="32" t="e">
        <f t="shared" si="156"/>
        <v>#REF!</v>
      </c>
      <c r="K314" s="32" t="e">
        <f t="shared" si="156"/>
        <v>#REF!</v>
      </c>
      <c r="L314" s="32" t="e">
        <f t="shared" si="156"/>
        <v>#REF!</v>
      </c>
      <c r="M314" s="32" t="e">
        <f t="shared" si="156"/>
        <v>#REF!</v>
      </c>
      <c r="N314" s="32" t="e">
        <f t="shared" si="156"/>
        <v>#REF!</v>
      </c>
      <c r="O314" s="32" t="e">
        <f t="shared" si="156"/>
        <v>#REF!</v>
      </c>
      <c r="P314" s="32" t="e">
        <f t="shared" si="156"/>
        <v>#REF!</v>
      </c>
      <c r="Q314" s="32" t="e">
        <f t="shared" si="156"/>
        <v>#REF!</v>
      </c>
      <c r="R314" s="32" t="e">
        <f t="shared" si="156"/>
        <v>#REF!</v>
      </c>
      <c r="S314" s="32" t="e">
        <f t="shared" si="156"/>
        <v>#REF!</v>
      </c>
      <c r="T314" s="32" t="e">
        <f t="shared" si="156"/>
        <v>#REF!</v>
      </c>
      <c r="U314" s="32" t="e">
        <f t="shared" si="156"/>
        <v>#REF!</v>
      </c>
      <c r="V314" s="32" t="e">
        <f t="shared" si="156"/>
        <v>#REF!</v>
      </c>
      <c r="W314" s="32" t="e">
        <f t="shared" si="156"/>
        <v>#REF!</v>
      </c>
      <c r="X314" s="32" t="e">
        <f t="shared" si="156"/>
        <v>#REF!</v>
      </c>
      <c r="Y314" s="32" t="e">
        <f t="shared" si="156"/>
        <v>#REF!</v>
      </c>
      <c r="Z314" s="32" t="e">
        <f t="shared" si="156"/>
        <v>#REF!</v>
      </c>
      <c r="AA314" s="32" t="e">
        <f t="shared" si="156"/>
        <v>#REF!</v>
      </c>
      <c r="AB314" s="32" t="e">
        <f t="shared" si="156"/>
        <v>#REF!</v>
      </c>
      <c r="AC314" s="32" t="e">
        <f t="shared" si="156"/>
        <v>#REF!</v>
      </c>
      <c r="AD314" s="32" t="e">
        <f t="shared" si="156"/>
        <v>#REF!</v>
      </c>
      <c r="AE314" s="32" t="e">
        <f t="shared" si="156"/>
        <v>#REF!</v>
      </c>
      <c r="AF314" s="32" t="e">
        <f t="shared" si="156"/>
        <v>#REF!</v>
      </c>
      <c r="AG314" s="32" t="e">
        <f t="shared" si="156"/>
        <v>#REF!</v>
      </c>
      <c r="AH314" s="32" t="e">
        <f t="shared" si="156"/>
        <v>#REF!</v>
      </c>
      <c r="AI314" s="32" t="e">
        <f t="shared" si="156"/>
        <v>#REF!</v>
      </c>
      <c r="AJ314" s="32" t="e">
        <f t="shared" si="156"/>
        <v>#REF!</v>
      </c>
      <c r="AK314" s="32" t="e">
        <f t="shared" si="156"/>
        <v>#REF!</v>
      </c>
      <c r="AL314" s="32" t="e">
        <f t="shared" si="156"/>
        <v>#REF!</v>
      </c>
      <c r="AM314" s="32" t="e">
        <f t="shared" si="156"/>
        <v>#REF!</v>
      </c>
      <c r="AN314" s="32" t="e">
        <f t="shared" si="156"/>
        <v>#REF!</v>
      </c>
      <c r="AO314" s="32" t="e">
        <f t="shared" si="156"/>
        <v>#REF!</v>
      </c>
      <c r="AP314" s="32" t="e">
        <f t="shared" si="156"/>
        <v>#REF!</v>
      </c>
      <c r="AQ314" s="32">
        <f t="shared" si="156"/>
        <v>12.6</v>
      </c>
      <c r="AR314" s="128">
        <f t="shared" si="134"/>
        <v>0.57586837294332727</v>
      </c>
    </row>
    <row r="315" spans="1:44" ht="45" x14ac:dyDescent="0.25">
      <c r="A315" s="55"/>
      <c r="B315" s="27" t="s">
        <v>350</v>
      </c>
      <c r="C315" s="121"/>
      <c r="D315" s="39" t="s">
        <v>814</v>
      </c>
      <c r="E315" s="32">
        <f>E316</f>
        <v>21.88</v>
      </c>
      <c r="F315" s="32" t="e">
        <f t="shared" si="156"/>
        <v>#REF!</v>
      </c>
      <c r="G315" s="32" t="e">
        <f t="shared" si="156"/>
        <v>#REF!</v>
      </c>
      <c r="H315" s="32" t="e">
        <f t="shared" si="156"/>
        <v>#REF!</v>
      </c>
      <c r="I315" s="32" t="e">
        <f t="shared" si="156"/>
        <v>#REF!</v>
      </c>
      <c r="J315" s="32" t="e">
        <f t="shared" si="156"/>
        <v>#REF!</v>
      </c>
      <c r="K315" s="32" t="e">
        <f t="shared" si="156"/>
        <v>#REF!</v>
      </c>
      <c r="L315" s="32" t="e">
        <f t="shared" si="156"/>
        <v>#REF!</v>
      </c>
      <c r="M315" s="32" t="e">
        <f t="shared" si="156"/>
        <v>#REF!</v>
      </c>
      <c r="N315" s="32" t="e">
        <f t="shared" si="156"/>
        <v>#REF!</v>
      </c>
      <c r="O315" s="32" t="e">
        <f t="shared" si="156"/>
        <v>#REF!</v>
      </c>
      <c r="P315" s="32" t="e">
        <f t="shared" si="156"/>
        <v>#REF!</v>
      </c>
      <c r="Q315" s="32" t="e">
        <f t="shared" si="156"/>
        <v>#REF!</v>
      </c>
      <c r="R315" s="32" t="e">
        <f t="shared" si="156"/>
        <v>#REF!</v>
      </c>
      <c r="S315" s="32" t="e">
        <f t="shared" si="156"/>
        <v>#REF!</v>
      </c>
      <c r="T315" s="32" t="e">
        <f t="shared" si="156"/>
        <v>#REF!</v>
      </c>
      <c r="U315" s="32" t="e">
        <f t="shared" si="156"/>
        <v>#REF!</v>
      </c>
      <c r="V315" s="32" t="e">
        <f t="shared" si="156"/>
        <v>#REF!</v>
      </c>
      <c r="W315" s="32" t="e">
        <f t="shared" si="156"/>
        <v>#REF!</v>
      </c>
      <c r="X315" s="32" t="e">
        <f t="shared" si="156"/>
        <v>#REF!</v>
      </c>
      <c r="Y315" s="32" t="e">
        <f t="shared" si="156"/>
        <v>#REF!</v>
      </c>
      <c r="Z315" s="32" t="e">
        <f t="shared" si="156"/>
        <v>#REF!</v>
      </c>
      <c r="AA315" s="32" t="e">
        <f t="shared" si="156"/>
        <v>#REF!</v>
      </c>
      <c r="AB315" s="32" t="e">
        <f t="shared" si="156"/>
        <v>#REF!</v>
      </c>
      <c r="AC315" s="32" t="e">
        <f t="shared" si="156"/>
        <v>#REF!</v>
      </c>
      <c r="AD315" s="32" t="e">
        <f t="shared" si="156"/>
        <v>#REF!</v>
      </c>
      <c r="AE315" s="32" t="e">
        <f t="shared" si="156"/>
        <v>#REF!</v>
      </c>
      <c r="AF315" s="32" t="e">
        <f t="shared" si="156"/>
        <v>#REF!</v>
      </c>
      <c r="AG315" s="32" t="e">
        <f t="shared" si="156"/>
        <v>#REF!</v>
      </c>
      <c r="AH315" s="32" t="e">
        <f t="shared" si="156"/>
        <v>#REF!</v>
      </c>
      <c r="AI315" s="32" t="e">
        <f t="shared" si="156"/>
        <v>#REF!</v>
      </c>
      <c r="AJ315" s="32" t="e">
        <f t="shared" si="156"/>
        <v>#REF!</v>
      </c>
      <c r="AK315" s="32" t="e">
        <f t="shared" si="156"/>
        <v>#REF!</v>
      </c>
      <c r="AL315" s="32" t="e">
        <f t="shared" si="156"/>
        <v>#REF!</v>
      </c>
      <c r="AM315" s="32" t="e">
        <f t="shared" si="156"/>
        <v>#REF!</v>
      </c>
      <c r="AN315" s="32" t="e">
        <f t="shared" si="156"/>
        <v>#REF!</v>
      </c>
      <c r="AO315" s="32" t="e">
        <f t="shared" si="156"/>
        <v>#REF!</v>
      </c>
      <c r="AP315" s="32" t="e">
        <f t="shared" si="156"/>
        <v>#REF!</v>
      </c>
      <c r="AQ315" s="32">
        <f t="shared" si="156"/>
        <v>12.6</v>
      </c>
      <c r="AR315" s="128">
        <f t="shared" si="134"/>
        <v>0.57586837294332727</v>
      </c>
    </row>
    <row r="316" spans="1:44" ht="51" customHeight="1" x14ac:dyDescent="0.25">
      <c r="A316" s="55"/>
      <c r="B316" s="27" t="s">
        <v>352</v>
      </c>
      <c r="C316" s="79"/>
      <c r="D316" s="79" t="s">
        <v>353</v>
      </c>
      <c r="E316" s="32">
        <f>E317</f>
        <v>21.88</v>
      </c>
      <c r="F316" s="32" t="e">
        <f t="shared" si="156"/>
        <v>#REF!</v>
      </c>
      <c r="G316" s="32" t="e">
        <f t="shared" si="156"/>
        <v>#REF!</v>
      </c>
      <c r="H316" s="32" t="e">
        <f t="shared" si="156"/>
        <v>#REF!</v>
      </c>
      <c r="I316" s="32" t="e">
        <f t="shared" si="156"/>
        <v>#REF!</v>
      </c>
      <c r="J316" s="32" t="e">
        <f t="shared" si="156"/>
        <v>#REF!</v>
      </c>
      <c r="K316" s="32" t="e">
        <f t="shared" si="156"/>
        <v>#REF!</v>
      </c>
      <c r="L316" s="32" t="e">
        <f t="shared" si="156"/>
        <v>#REF!</v>
      </c>
      <c r="M316" s="32" t="e">
        <f t="shared" si="156"/>
        <v>#REF!</v>
      </c>
      <c r="N316" s="32" t="e">
        <f t="shared" si="156"/>
        <v>#REF!</v>
      </c>
      <c r="O316" s="32" t="e">
        <f t="shared" si="156"/>
        <v>#REF!</v>
      </c>
      <c r="P316" s="32" t="e">
        <f t="shared" si="156"/>
        <v>#REF!</v>
      </c>
      <c r="Q316" s="32" t="e">
        <f t="shared" si="156"/>
        <v>#REF!</v>
      </c>
      <c r="R316" s="32" t="e">
        <f t="shared" si="156"/>
        <v>#REF!</v>
      </c>
      <c r="S316" s="32" t="e">
        <f t="shared" si="156"/>
        <v>#REF!</v>
      </c>
      <c r="T316" s="32" t="e">
        <f t="shared" si="156"/>
        <v>#REF!</v>
      </c>
      <c r="U316" s="32" t="e">
        <f t="shared" si="156"/>
        <v>#REF!</v>
      </c>
      <c r="V316" s="32" t="e">
        <f t="shared" si="156"/>
        <v>#REF!</v>
      </c>
      <c r="W316" s="32" t="e">
        <f t="shared" si="156"/>
        <v>#REF!</v>
      </c>
      <c r="X316" s="32" t="e">
        <f t="shared" si="156"/>
        <v>#REF!</v>
      </c>
      <c r="Y316" s="32" t="e">
        <f t="shared" si="156"/>
        <v>#REF!</v>
      </c>
      <c r="Z316" s="32" t="e">
        <f t="shared" si="156"/>
        <v>#REF!</v>
      </c>
      <c r="AA316" s="32" t="e">
        <f t="shared" si="156"/>
        <v>#REF!</v>
      </c>
      <c r="AB316" s="32" t="e">
        <f t="shared" si="156"/>
        <v>#REF!</v>
      </c>
      <c r="AC316" s="32" t="e">
        <f t="shared" si="156"/>
        <v>#REF!</v>
      </c>
      <c r="AD316" s="32" t="e">
        <f t="shared" si="156"/>
        <v>#REF!</v>
      </c>
      <c r="AE316" s="32" t="e">
        <f t="shared" si="156"/>
        <v>#REF!</v>
      </c>
      <c r="AF316" s="32" t="e">
        <f t="shared" si="156"/>
        <v>#REF!</v>
      </c>
      <c r="AG316" s="32" t="e">
        <f t="shared" si="156"/>
        <v>#REF!</v>
      </c>
      <c r="AH316" s="32" t="e">
        <f t="shared" si="156"/>
        <v>#REF!</v>
      </c>
      <c r="AI316" s="32" t="e">
        <f t="shared" si="156"/>
        <v>#REF!</v>
      </c>
      <c r="AJ316" s="32" t="e">
        <f t="shared" si="156"/>
        <v>#REF!</v>
      </c>
      <c r="AK316" s="32" t="e">
        <f t="shared" si="156"/>
        <v>#REF!</v>
      </c>
      <c r="AL316" s="32" t="e">
        <f t="shared" si="156"/>
        <v>#REF!</v>
      </c>
      <c r="AM316" s="32" t="e">
        <f t="shared" si="156"/>
        <v>#REF!</v>
      </c>
      <c r="AN316" s="32" t="e">
        <f t="shared" si="156"/>
        <v>#REF!</v>
      </c>
      <c r="AO316" s="32" t="e">
        <f t="shared" si="156"/>
        <v>#REF!</v>
      </c>
      <c r="AP316" s="32" t="e">
        <f t="shared" si="156"/>
        <v>#REF!</v>
      </c>
      <c r="AQ316" s="32">
        <f t="shared" si="156"/>
        <v>12.6</v>
      </c>
      <c r="AR316" s="128">
        <f t="shared" si="134"/>
        <v>0.57586837294332727</v>
      </c>
    </row>
    <row r="317" spans="1:44" ht="49.5" customHeight="1" x14ac:dyDescent="0.25">
      <c r="A317" s="55"/>
      <c r="B317" s="27"/>
      <c r="C317" s="37" t="s">
        <v>13</v>
      </c>
      <c r="D317" s="48" t="s">
        <v>14</v>
      </c>
      <c r="E317" s="32">
        <v>21.88</v>
      </c>
      <c r="F317" s="32" t="e">
        <f>#REF!</f>
        <v>#REF!</v>
      </c>
      <c r="G317" s="32" t="e">
        <f>#REF!</f>
        <v>#REF!</v>
      </c>
      <c r="H317" s="32" t="e">
        <f>#REF!</f>
        <v>#REF!</v>
      </c>
      <c r="I317" s="32" t="e">
        <f>#REF!</f>
        <v>#REF!</v>
      </c>
      <c r="J317" s="32" t="e">
        <f>#REF!</f>
        <v>#REF!</v>
      </c>
      <c r="K317" s="32" t="e">
        <f>#REF!</f>
        <v>#REF!</v>
      </c>
      <c r="L317" s="32" t="e">
        <f>#REF!</f>
        <v>#REF!</v>
      </c>
      <c r="M317" s="32" t="e">
        <f>#REF!</f>
        <v>#REF!</v>
      </c>
      <c r="N317" s="32" t="e">
        <f>#REF!</f>
        <v>#REF!</v>
      </c>
      <c r="O317" s="32" t="e">
        <f>#REF!</f>
        <v>#REF!</v>
      </c>
      <c r="P317" s="32" t="e">
        <f>#REF!</f>
        <v>#REF!</v>
      </c>
      <c r="Q317" s="32" t="e">
        <f>#REF!</f>
        <v>#REF!</v>
      </c>
      <c r="R317" s="32" t="e">
        <f>#REF!</f>
        <v>#REF!</v>
      </c>
      <c r="S317" s="32" t="e">
        <f>#REF!</f>
        <v>#REF!</v>
      </c>
      <c r="T317" s="32" t="e">
        <f>#REF!</f>
        <v>#REF!</v>
      </c>
      <c r="U317" s="32" t="e">
        <f>#REF!</f>
        <v>#REF!</v>
      </c>
      <c r="V317" s="32" t="e">
        <f>#REF!</f>
        <v>#REF!</v>
      </c>
      <c r="W317" s="32" t="e">
        <f>#REF!</f>
        <v>#REF!</v>
      </c>
      <c r="X317" s="32" t="e">
        <f>#REF!</f>
        <v>#REF!</v>
      </c>
      <c r="Y317" s="32" t="e">
        <f>#REF!</f>
        <v>#REF!</v>
      </c>
      <c r="Z317" s="32" t="e">
        <f>#REF!</f>
        <v>#REF!</v>
      </c>
      <c r="AA317" s="32" t="e">
        <f>#REF!</f>
        <v>#REF!</v>
      </c>
      <c r="AB317" s="32" t="e">
        <f>#REF!</f>
        <v>#REF!</v>
      </c>
      <c r="AC317" s="32" t="e">
        <f>#REF!</f>
        <v>#REF!</v>
      </c>
      <c r="AD317" s="32" t="e">
        <f>#REF!</f>
        <v>#REF!</v>
      </c>
      <c r="AE317" s="32" t="e">
        <f>#REF!</f>
        <v>#REF!</v>
      </c>
      <c r="AF317" s="32" t="e">
        <f>#REF!</f>
        <v>#REF!</v>
      </c>
      <c r="AG317" s="32" t="e">
        <f>#REF!</f>
        <v>#REF!</v>
      </c>
      <c r="AH317" s="32" t="e">
        <f>#REF!</f>
        <v>#REF!</v>
      </c>
      <c r="AI317" s="32" t="e">
        <f>#REF!</f>
        <v>#REF!</v>
      </c>
      <c r="AJ317" s="32" t="e">
        <f>#REF!</f>
        <v>#REF!</v>
      </c>
      <c r="AK317" s="32" t="e">
        <f>#REF!</f>
        <v>#REF!</v>
      </c>
      <c r="AL317" s="32" t="e">
        <f>#REF!</f>
        <v>#REF!</v>
      </c>
      <c r="AM317" s="32" t="e">
        <f>#REF!</f>
        <v>#REF!</v>
      </c>
      <c r="AN317" s="32" t="e">
        <f>#REF!</f>
        <v>#REF!</v>
      </c>
      <c r="AO317" s="32" t="e">
        <f>#REF!</f>
        <v>#REF!</v>
      </c>
      <c r="AP317" s="32" t="e">
        <f>#REF!</f>
        <v>#REF!</v>
      </c>
      <c r="AQ317" s="32">
        <v>12.6</v>
      </c>
      <c r="AR317" s="128">
        <f t="shared" si="134"/>
        <v>0.57586837294332727</v>
      </c>
    </row>
    <row r="318" spans="1:44" ht="21" customHeight="1" x14ac:dyDescent="0.25">
      <c r="A318" s="59" t="s">
        <v>440</v>
      </c>
      <c r="B318" s="27"/>
      <c r="C318" s="46"/>
      <c r="D318" s="46" t="s">
        <v>441</v>
      </c>
      <c r="E318" s="8">
        <f>E324+E320</f>
        <v>19532.82</v>
      </c>
      <c r="F318" s="8" t="e">
        <f t="shared" ref="F318:AQ318" si="157">F324+F320</f>
        <v>#REF!</v>
      </c>
      <c r="G318" s="8" t="e">
        <f t="shared" si="157"/>
        <v>#REF!</v>
      </c>
      <c r="H318" s="8" t="e">
        <f t="shared" si="157"/>
        <v>#REF!</v>
      </c>
      <c r="I318" s="8" t="e">
        <f t="shared" si="157"/>
        <v>#REF!</v>
      </c>
      <c r="J318" s="8" t="e">
        <f t="shared" si="157"/>
        <v>#REF!</v>
      </c>
      <c r="K318" s="8" t="e">
        <f t="shared" si="157"/>
        <v>#REF!</v>
      </c>
      <c r="L318" s="8" t="e">
        <f t="shared" si="157"/>
        <v>#REF!</v>
      </c>
      <c r="M318" s="8" t="e">
        <f t="shared" si="157"/>
        <v>#REF!</v>
      </c>
      <c r="N318" s="8" t="e">
        <f t="shared" si="157"/>
        <v>#REF!</v>
      </c>
      <c r="O318" s="8" t="e">
        <f t="shared" si="157"/>
        <v>#REF!</v>
      </c>
      <c r="P318" s="8" t="e">
        <f t="shared" si="157"/>
        <v>#REF!</v>
      </c>
      <c r="Q318" s="8" t="e">
        <f t="shared" si="157"/>
        <v>#REF!</v>
      </c>
      <c r="R318" s="8" t="e">
        <f t="shared" si="157"/>
        <v>#REF!</v>
      </c>
      <c r="S318" s="8" t="e">
        <f t="shared" si="157"/>
        <v>#REF!</v>
      </c>
      <c r="T318" s="8" t="e">
        <f t="shared" si="157"/>
        <v>#REF!</v>
      </c>
      <c r="U318" s="8" t="e">
        <f t="shared" si="157"/>
        <v>#REF!</v>
      </c>
      <c r="V318" s="8" t="e">
        <f t="shared" si="157"/>
        <v>#REF!</v>
      </c>
      <c r="W318" s="8" t="e">
        <f t="shared" si="157"/>
        <v>#REF!</v>
      </c>
      <c r="X318" s="8" t="e">
        <f t="shared" si="157"/>
        <v>#REF!</v>
      </c>
      <c r="Y318" s="8" t="e">
        <f t="shared" si="157"/>
        <v>#REF!</v>
      </c>
      <c r="Z318" s="8" t="e">
        <f t="shared" si="157"/>
        <v>#REF!</v>
      </c>
      <c r="AA318" s="8" t="e">
        <f t="shared" si="157"/>
        <v>#REF!</v>
      </c>
      <c r="AB318" s="8" t="e">
        <f t="shared" si="157"/>
        <v>#REF!</v>
      </c>
      <c r="AC318" s="8" t="e">
        <f t="shared" si="157"/>
        <v>#REF!</v>
      </c>
      <c r="AD318" s="8" t="e">
        <f t="shared" si="157"/>
        <v>#REF!</v>
      </c>
      <c r="AE318" s="8" t="e">
        <f t="shared" si="157"/>
        <v>#REF!</v>
      </c>
      <c r="AF318" s="8" t="e">
        <f t="shared" si="157"/>
        <v>#REF!</v>
      </c>
      <c r="AG318" s="8" t="e">
        <f t="shared" si="157"/>
        <v>#REF!</v>
      </c>
      <c r="AH318" s="8" t="e">
        <f t="shared" si="157"/>
        <v>#REF!</v>
      </c>
      <c r="AI318" s="8" t="e">
        <f t="shared" si="157"/>
        <v>#REF!</v>
      </c>
      <c r="AJ318" s="8" t="e">
        <f t="shared" si="157"/>
        <v>#REF!</v>
      </c>
      <c r="AK318" s="8" t="e">
        <f t="shared" si="157"/>
        <v>#REF!</v>
      </c>
      <c r="AL318" s="8" t="e">
        <f t="shared" si="157"/>
        <v>#REF!</v>
      </c>
      <c r="AM318" s="8" t="e">
        <f t="shared" si="157"/>
        <v>#REF!</v>
      </c>
      <c r="AN318" s="8" t="e">
        <f t="shared" si="157"/>
        <v>#REF!</v>
      </c>
      <c r="AO318" s="8" t="e">
        <f t="shared" si="157"/>
        <v>#REF!</v>
      </c>
      <c r="AP318" s="8" t="e">
        <f t="shared" si="157"/>
        <v>#REF!</v>
      </c>
      <c r="AQ318" s="8">
        <f t="shared" si="157"/>
        <v>19532.82</v>
      </c>
      <c r="AR318" s="128">
        <f t="shared" si="134"/>
        <v>1</v>
      </c>
    </row>
    <row r="319" spans="1:44" ht="32.25" customHeight="1" x14ac:dyDescent="0.25">
      <c r="A319" s="59"/>
      <c r="B319" s="27" t="s">
        <v>189</v>
      </c>
      <c r="C319" s="28"/>
      <c r="D319" s="28" t="s">
        <v>190</v>
      </c>
      <c r="E319" s="8">
        <f>E320</f>
        <v>19486.7</v>
      </c>
      <c r="F319" s="8">
        <f t="shared" ref="F319:AQ322" si="158">F320</f>
        <v>0</v>
      </c>
      <c r="G319" s="8">
        <f t="shared" si="158"/>
        <v>0</v>
      </c>
      <c r="H319" s="8">
        <f t="shared" si="158"/>
        <v>0</v>
      </c>
      <c r="I319" s="8">
        <f t="shared" si="158"/>
        <v>0</v>
      </c>
      <c r="J319" s="8">
        <f t="shared" si="158"/>
        <v>0</v>
      </c>
      <c r="K319" s="8">
        <f t="shared" si="158"/>
        <v>0</v>
      </c>
      <c r="L319" s="8">
        <f t="shared" si="158"/>
        <v>0</v>
      </c>
      <c r="M319" s="8">
        <f t="shared" si="158"/>
        <v>0</v>
      </c>
      <c r="N319" s="8">
        <f t="shared" si="158"/>
        <v>0</v>
      </c>
      <c r="O319" s="8">
        <f t="shared" si="158"/>
        <v>0</v>
      </c>
      <c r="P319" s="8">
        <f t="shared" si="158"/>
        <v>0</v>
      </c>
      <c r="Q319" s="8">
        <f t="shared" si="158"/>
        <v>0</v>
      </c>
      <c r="R319" s="8">
        <f t="shared" si="158"/>
        <v>0</v>
      </c>
      <c r="S319" s="8">
        <f t="shared" si="158"/>
        <v>0</v>
      </c>
      <c r="T319" s="8">
        <f t="shared" si="158"/>
        <v>0</v>
      </c>
      <c r="U319" s="8">
        <f t="shared" si="158"/>
        <v>0</v>
      </c>
      <c r="V319" s="8">
        <f t="shared" si="158"/>
        <v>0</v>
      </c>
      <c r="W319" s="8">
        <f t="shared" si="158"/>
        <v>0</v>
      </c>
      <c r="X319" s="8">
        <f t="shared" si="158"/>
        <v>0</v>
      </c>
      <c r="Y319" s="8">
        <f t="shared" si="158"/>
        <v>0</v>
      </c>
      <c r="Z319" s="8">
        <f t="shared" si="158"/>
        <v>0</v>
      </c>
      <c r="AA319" s="8">
        <f t="shared" si="158"/>
        <v>0</v>
      </c>
      <c r="AB319" s="8">
        <f t="shared" si="158"/>
        <v>0</v>
      </c>
      <c r="AC319" s="8">
        <f t="shared" si="158"/>
        <v>0</v>
      </c>
      <c r="AD319" s="8">
        <f t="shared" si="158"/>
        <v>0</v>
      </c>
      <c r="AE319" s="8">
        <f t="shared" si="158"/>
        <v>0</v>
      </c>
      <c r="AF319" s="8">
        <f t="shared" si="158"/>
        <v>0</v>
      </c>
      <c r="AG319" s="8">
        <f t="shared" si="158"/>
        <v>0</v>
      </c>
      <c r="AH319" s="8">
        <f t="shared" si="158"/>
        <v>0</v>
      </c>
      <c r="AI319" s="8">
        <f t="shared" si="158"/>
        <v>0</v>
      </c>
      <c r="AJ319" s="8">
        <f t="shared" si="158"/>
        <v>0</v>
      </c>
      <c r="AK319" s="8">
        <f t="shared" si="158"/>
        <v>0</v>
      </c>
      <c r="AL319" s="8">
        <f t="shared" si="158"/>
        <v>0</v>
      </c>
      <c r="AM319" s="8">
        <f t="shared" si="158"/>
        <v>0</v>
      </c>
      <c r="AN319" s="8">
        <f t="shared" si="158"/>
        <v>0</v>
      </c>
      <c r="AO319" s="8">
        <f t="shared" si="158"/>
        <v>0</v>
      </c>
      <c r="AP319" s="8">
        <f t="shared" si="158"/>
        <v>0</v>
      </c>
      <c r="AQ319" s="8">
        <f t="shared" si="158"/>
        <v>19486.7</v>
      </c>
      <c r="AR319" s="128">
        <f t="shared" si="134"/>
        <v>1</v>
      </c>
    </row>
    <row r="320" spans="1:44" ht="48" customHeight="1" x14ac:dyDescent="0.25">
      <c r="A320" s="59"/>
      <c r="B320" s="27" t="s">
        <v>225</v>
      </c>
      <c r="C320" s="28"/>
      <c r="D320" s="28" t="s">
        <v>226</v>
      </c>
      <c r="E320" s="32">
        <f>E321</f>
        <v>19486.7</v>
      </c>
      <c r="F320" s="32">
        <f t="shared" si="158"/>
        <v>0</v>
      </c>
      <c r="G320" s="32">
        <f t="shared" si="158"/>
        <v>0</v>
      </c>
      <c r="H320" s="32">
        <f t="shared" si="158"/>
        <v>0</v>
      </c>
      <c r="I320" s="32">
        <f t="shared" si="158"/>
        <v>0</v>
      </c>
      <c r="J320" s="32">
        <f t="shared" si="158"/>
        <v>0</v>
      </c>
      <c r="K320" s="32">
        <f t="shared" si="158"/>
        <v>0</v>
      </c>
      <c r="L320" s="32">
        <f t="shared" si="158"/>
        <v>0</v>
      </c>
      <c r="M320" s="32">
        <f t="shared" si="158"/>
        <v>0</v>
      </c>
      <c r="N320" s="32">
        <f t="shared" si="158"/>
        <v>0</v>
      </c>
      <c r="O320" s="32">
        <f t="shared" si="158"/>
        <v>0</v>
      </c>
      <c r="P320" s="32">
        <f t="shared" si="158"/>
        <v>0</v>
      </c>
      <c r="Q320" s="32">
        <f t="shared" si="158"/>
        <v>0</v>
      </c>
      <c r="R320" s="32">
        <f t="shared" si="158"/>
        <v>0</v>
      </c>
      <c r="S320" s="32">
        <f t="shared" si="158"/>
        <v>0</v>
      </c>
      <c r="T320" s="32">
        <f t="shared" si="158"/>
        <v>0</v>
      </c>
      <c r="U320" s="32">
        <f t="shared" si="158"/>
        <v>0</v>
      </c>
      <c r="V320" s="32">
        <f t="shared" si="158"/>
        <v>0</v>
      </c>
      <c r="W320" s="32">
        <f t="shared" si="158"/>
        <v>0</v>
      </c>
      <c r="X320" s="32">
        <f t="shared" si="158"/>
        <v>0</v>
      </c>
      <c r="Y320" s="32">
        <f t="shared" si="158"/>
        <v>0</v>
      </c>
      <c r="Z320" s="32">
        <f t="shared" si="158"/>
        <v>0</v>
      </c>
      <c r="AA320" s="32">
        <f t="shared" si="158"/>
        <v>0</v>
      </c>
      <c r="AB320" s="32">
        <f t="shared" si="158"/>
        <v>0</v>
      </c>
      <c r="AC320" s="32">
        <f t="shared" si="158"/>
        <v>0</v>
      </c>
      <c r="AD320" s="32">
        <f t="shared" si="158"/>
        <v>0</v>
      </c>
      <c r="AE320" s="32">
        <f t="shared" si="158"/>
        <v>0</v>
      </c>
      <c r="AF320" s="32">
        <f t="shared" si="158"/>
        <v>0</v>
      </c>
      <c r="AG320" s="32">
        <f t="shared" si="158"/>
        <v>0</v>
      </c>
      <c r="AH320" s="32">
        <f t="shared" si="158"/>
        <v>0</v>
      </c>
      <c r="AI320" s="32">
        <f t="shared" si="158"/>
        <v>0</v>
      </c>
      <c r="AJ320" s="32">
        <f t="shared" si="158"/>
        <v>0</v>
      </c>
      <c r="AK320" s="32">
        <f t="shared" si="158"/>
        <v>0</v>
      </c>
      <c r="AL320" s="32">
        <f t="shared" si="158"/>
        <v>0</v>
      </c>
      <c r="AM320" s="32">
        <f t="shared" si="158"/>
        <v>0</v>
      </c>
      <c r="AN320" s="32">
        <f t="shared" si="158"/>
        <v>0</v>
      </c>
      <c r="AO320" s="32">
        <f t="shared" si="158"/>
        <v>0</v>
      </c>
      <c r="AP320" s="32">
        <f t="shared" si="158"/>
        <v>0</v>
      </c>
      <c r="AQ320" s="32">
        <f t="shared" si="158"/>
        <v>19486.7</v>
      </c>
      <c r="AR320" s="128">
        <f t="shared" si="134"/>
        <v>1</v>
      </c>
    </row>
    <row r="321" spans="1:44" ht="70.5" customHeight="1" x14ac:dyDescent="0.25">
      <c r="A321" s="59"/>
      <c r="B321" s="27" t="s">
        <v>227</v>
      </c>
      <c r="C321" s="57"/>
      <c r="D321" s="57" t="s">
        <v>815</v>
      </c>
      <c r="E321" s="32">
        <f>E322</f>
        <v>19486.7</v>
      </c>
      <c r="F321" s="32">
        <f t="shared" si="158"/>
        <v>0</v>
      </c>
      <c r="G321" s="32">
        <f t="shared" si="158"/>
        <v>0</v>
      </c>
      <c r="H321" s="32">
        <f t="shared" si="158"/>
        <v>0</v>
      </c>
      <c r="I321" s="32">
        <f t="shared" si="158"/>
        <v>0</v>
      </c>
      <c r="J321" s="32">
        <f t="shared" si="158"/>
        <v>0</v>
      </c>
      <c r="K321" s="32">
        <f t="shared" si="158"/>
        <v>0</v>
      </c>
      <c r="L321" s="32">
        <f t="shared" si="158"/>
        <v>0</v>
      </c>
      <c r="M321" s="32">
        <f t="shared" si="158"/>
        <v>0</v>
      </c>
      <c r="N321" s="32">
        <f t="shared" si="158"/>
        <v>0</v>
      </c>
      <c r="O321" s="32">
        <f t="shared" si="158"/>
        <v>0</v>
      </c>
      <c r="P321" s="32">
        <f t="shared" si="158"/>
        <v>0</v>
      </c>
      <c r="Q321" s="32">
        <f t="shared" si="158"/>
        <v>0</v>
      </c>
      <c r="R321" s="32">
        <f t="shared" si="158"/>
        <v>0</v>
      </c>
      <c r="S321" s="32">
        <f t="shared" si="158"/>
        <v>0</v>
      </c>
      <c r="T321" s="32">
        <f t="shared" si="158"/>
        <v>0</v>
      </c>
      <c r="U321" s="32">
        <f t="shared" si="158"/>
        <v>0</v>
      </c>
      <c r="V321" s="32">
        <f t="shared" si="158"/>
        <v>0</v>
      </c>
      <c r="W321" s="32">
        <f t="shared" si="158"/>
        <v>0</v>
      </c>
      <c r="X321" s="32">
        <f t="shared" si="158"/>
        <v>0</v>
      </c>
      <c r="Y321" s="32">
        <f t="shared" si="158"/>
        <v>0</v>
      </c>
      <c r="Z321" s="32">
        <f t="shared" si="158"/>
        <v>0</v>
      </c>
      <c r="AA321" s="32">
        <f t="shared" si="158"/>
        <v>0</v>
      </c>
      <c r="AB321" s="32">
        <f t="shared" si="158"/>
        <v>0</v>
      </c>
      <c r="AC321" s="32">
        <f t="shared" si="158"/>
        <v>0</v>
      </c>
      <c r="AD321" s="32">
        <f t="shared" si="158"/>
        <v>0</v>
      </c>
      <c r="AE321" s="32">
        <f t="shared" si="158"/>
        <v>0</v>
      </c>
      <c r="AF321" s="32">
        <f t="shared" si="158"/>
        <v>0</v>
      </c>
      <c r="AG321" s="32">
        <f t="shared" si="158"/>
        <v>0</v>
      </c>
      <c r="AH321" s="32">
        <f t="shared" si="158"/>
        <v>0</v>
      </c>
      <c r="AI321" s="32">
        <f t="shared" si="158"/>
        <v>0</v>
      </c>
      <c r="AJ321" s="32">
        <f t="shared" si="158"/>
        <v>0</v>
      </c>
      <c r="AK321" s="32">
        <f t="shared" si="158"/>
        <v>0</v>
      </c>
      <c r="AL321" s="32">
        <f t="shared" si="158"/>
        <v>0</v>
      </c>
      <c r="AM321" s="32">
        <f t="shared" si="158"/>
        <v>0</v>
      </c>
      <c r="AN321" s="32">
        <f t="shared" si="158"/>
        <v>0</v>
      </c>
      <c r="AO321" s="32">
        <f t="shared" si="158"/>
        <v>0</v>
      </c>
      <c r="AP321" s="32">
        <f t="shared" si="158"/>
        <v>0</v>
      </c>
      <c r="AQ321" s="32">
        <f t="shared" si="158"/>
        <v>19486.7</v>
      </c>
      <c r="AR321" s="128">
        <f t="shared" si="134"/>
        <v>1</v>
      </c>
    </row>
    <row r="322" spans="1:44" ht="49.5" customHeight="1" x14ac:dyDescent="0.25">
      <c r="A322" s="59"/>
      <c r="B322" s="27" t="s">
        <v>229</v>
      </c>
      <c r="C322" s="36"/>
      <c r="D322" s="36" t="s">
        <v>12</v>
      </c>
      <c r="E322" s="32">
        <f>E323</f>
        <v>19486.7</v>
      </c>
      <c r="F322" s="32">
        <f t="shared" si="158"/>
        <v>0</v>
      </c>
      <c r="G322" s="32">
        <f t="shared" si="158"/>
        <v>0</v>
      </c>
      <c r="H322" s="32">
        <f t="shared" si="158"/>
        <v>0</v>
      </c>
      <c r="I322" s="32">
        <f t="shared" si="158"/>
        <v>0</v>
      </c>
      <c r="J322" s="32">
        <f t="shared" si="158"/>
        <v>0</v>
      </c>
      <c r="K322" s="32">
        <f t="shared" si="158"/>
        <v>0</v>
      </c>
      <c r="L322" s="32">
        <f t="shared" si="158"/>
        <v>0</v>
      </c>
      <c r="M322" s="32">
        <f t="shared" si="158"/>
        <v>0</v>
      </c>
      <c r="N322" s="32">
        <f t="shared" si="158"/>
        <v>0</v>
      </c>
      <c r="O322" s="32">
        <f t="shared" si="158"/>
        <v>0</v>
      </c>
      <c r="P322" s="32">
        <f t="shared" si="158"/>
        <v>0</v>
      </c>
      <c r="Q322" s="32">
        <f t="shared" si="158"/>
        <v>0</v>
      </c>
      <c r="R322" s="32">
        <f t="shared" si="158"/>
        <v>0</v>
      </c>
      <c r="S322" s="32">
        <f t="shared" si="158"/>
        <v>0</v>
      </c>
      <c r="T322" s="32">
        <f t="shared" si="158"/>
        <v>0</v>
      </c>
      <c r="U322" s="32">
        <f t="shared" si="158"/>
        <v>0</v>
      </c>
      <c r="V322" s="32">
        <f t="shared" si="158"/>
        <v>0</v>
      </c>
      <c r="W322" s="32">
        <f t="shared" si="158"/>
        <v>0</v>
      </c>
      <c r="X322" s="32">
        <f t="shared" si="158"/>
        <v>0</v>
      </c>
      <c r="Y322" s="32">
        <f t="shared" si="158"/>
        <v>0</v>
      </c>
      <c r="Z322" s="32">
        <f t="shared" si="158"/>
        <v>0</v>
      </c>
      <c r="AA322" s="32">
        <f t="shared" si="158"/>
        <v>0</v>
      </c>
      <c r="AB322" s="32">
        <f t="shared" si="158"/>
        <v>0</v>
      </c>
      <c r="AC322" s="32">
        <f t="shared" si="158"/>
        <v>0</v>
      </c>
      <c r="AD322" s="32">
        <f t="shared" si="158"/>
        <v>0</v>
      </c>
      <c r="AE322" s="32">
        <f t="shared" si="158"/>
        <v>0</v>
      </c>
      <c r="AF322" s="32">
        <f t="shared" si="158"/>
        <v>0</v>
      </c>
      <c r="AG322" s="32">
        <f t="shared" si="158"/>
        <v>0</v>
      </c>
      <c r="AH322" s="32">
        <f t="shared" si="158"/>
        <v>0</v>
      </c>
      <c r="AI322" s="32">
        <f t="shared" si="158"/>
        <v>0</v>
      </c>
      <c r="AJ322" s="32">
        <f t="shared" si="158"/>
        <v>0</v>
      </c>
      <c r="AK322" s="32">
        <f t="shared" si="158"/>
        <v>0</v>
      </c>
      <c r="AL322" s="32">
        <f t="shared" si="158"/>
        <v>0</v>
      </c>
      <c r="AM322" s="32">
        <f t="shared" si="158"/>
        <v>0</v>
      </c>
      <c r="AN322" s="32">
        <f t="shared" si="158"/>
        <v>0</v>
      </c>
      <c r="AO322" s="32">
        <f t="shared" si="158"/>
        <v>0</v>
      </c>
      <c r="AP322" s="32">
        <f t="shared" si="158"/>
        <v>0</v>
      </c>
      <c r="AQ322" s="32">
        <f t="shared" si="158"/>
        <v>19486.7</v>
      </c>
      <c r="AR322" s="128">
        <f t="shared" si="134"/>
        <v>1</v>
      </c>
    </row>
    <row r="323" spans="1:44" ht="52.5" customHeight="1" x14ac:dyDescent="0.25">
      <c r="A323" s="59"/>
      <c r="B323" s="7"/>
      <c r="C323" s="37" t="s">
        <v>13</v>
      </c>
      <c r="D323" s="48" t="s">
        <v>14</v>
      </c>
      <c r="E323" s="32">
        <v>19486.7</v>
      </c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>
        <v>19486.7</v>
      </c>
      <c r="AR323" s="128">
        <f t="shared" si="134"/>
        <v>1</v>
      </c>
    </row>
    <row r="324" spans="1:44" ht="32.25" customHeight="1" x14ac:dyDescent="0.25">
      <c r="A324" s="55"/>
      <c r="B324" s="27" t="s">
        <v>348</v>
      </c>
      <c r="C324" s="120"/>
      <c r="D324" s="36" t="s">
        <v>349</v>
      </c>
      <c r="E324" s="8">
        <f t="shared" ref="E324:T326" si="159">E325</f>
        <v>46.12</v>
      </c>
      <c r="F324" s="8" t="e">
        <f t="shared" si="159"/>
        <v>#REF!</v>
      </c>
      <c r="G324" s="8" t="e">
        <f t="shared" si="159"/>
        <v>#REF!</v>
      </c>
      <c r="H324" s="8" t="e">
        <f t="shared" si="159"/>
        <v>#REF!</v>
      </c>
      <c r="I324" s="8" t="e">
        <f t="shared" si="159"/>
        <v>#REF!</v>
      </c>
      <c r="J324" s="8" t="e">
        <f t="shared" si="159"/>
        <v>#REF!</v>
      </c>
      <c r="K324" s="8" t="e">
        <f t="shared" si="159"/>
        <v>#REF!</v>
      </c>
      <c r="L324" s="8" t="e">
        <f t="shared" si="159"/>
        <v>#REF!</v>
      </c>
      <c r="M324" s="8" t="e">
        <f t="shared" si="159"/>
        <v>#REF!</v>
      </c>
      <c r="N324" s="8" t="e">
        <f t="shared" si="159"/>
        <v>#REF!</v>
      </c>
      <c r="O324" s="8" t="e">
        <f t="shared" si="159"/>
        <v>#REF!</v>
      </c>
      <c r="P324" s="8" t="e">
        <f t="shared" si="159"/>
        <v>#REF!</v>
      </c>
      <c r="Q324" s="8" t="e">
        <f t="shared" si="159"/>
        <v>#REF!</v>
      </c>
      <c r="R324" s="8" t="e">
        <f t="shared" si="159"/>
        <v>#REF!</v>
      </c>
      <c r="S324" s="8" t="e">
        <f t="shared" si="159"/>
        <v>#REF!</v>
      </c>
      <c r="T324" s="8" t="e">
        <f t="shared" si="159"/>
        <v>#REF!</v>
      </c>
      <c r="U324" s="8" t="e">
        <f t="shared" ref="U324:AQ326" si="160">U325</f>
        <v>#REF!</v>
      </c>
      <c r="V324" s="8" t="e">
        <f t="shared" si="160"/>
        <v>#REF!</v>
      </c>
      <c r="W324" s="8" t="e">
        <f t="shared" si="160"/>
        <v>#REF!</v>
      </c>
      <c r="X324" s="8" t="e">
        <f t="shared" si="160"/>
        <v>#REF!</v>
      </c>
      <c r="Y324" s="8" t="e">
        <f t="shared" si="160"/>
        <v>#REF!</v>
      </c>
      <c r="Z324" s="8" t="e">
        <f t="shared" si="160"/>
        <v>#REF!</v>
      </c>
      <c r="AA324" s="8" t="e">
        <f t="shared" si="160"/>
        <v>#REF!</v>
      </c>
      <c r="AB324" s="8" t="e">
        <f t="shared" si="160"/>
        <v>#REF!</v>
      </c>
      <c r="AC324" s="8" t="e">
        <f t="shared" si="160"/>
        <v>#REF!</v>
      </c>
      <c r="AD324" s="8" t="e">
        <f t="shared" si="160"/>
        <v>#REF!</v>
      </c>
      <c r="AE324" s="8" t="e">
        <f t="shared" si="160"/>
        <v>#REF!</v>
      </c>
      <c r="AF324" s="8" t="e">
        <f t="shared" si="160"/>
        <v>#REF!</v>
      </c>
      <c r="AG324" s="8" t="e">
        <f t="shared" si="160"/>
        <v>#REF!</v>
      </c>
      <c r="AH324" s="8" t="e">
        <f t="shared" si="160"/>
        <v>#REF!</v>
      </c>
      <c r="AI324" s="8" t="e">
        <f t="shared" si="160"/>
        <v>#REF!</v>
      </c>
      <c r="AJ324" s="8" t="e">
        <f t="shared" si="160"/>
        <v>#REF!</v>
      </c>
      <c r="AK324" s="8" t="e">
        <f t="shared" si="160"/>
        <v>#REF!</v>
      </c>
      <c r="AL324" s="8" t="e">
        <f t="shared" si="160"/>
        <v>#REF!</v>
      </c>
      <c r="AM324" s="8" t="e">
        <f t="shared" si="160"/>
        <v>#REF!</v>
      </c>
      <c r="AN324" s="8" t="e">
        <f t="shared" si="160"/>
        <v>#REF!</v>
      </c>
      <c r="AO324" s="8" t="e">
        <f t="shared" si="160"/>
        <v>#REF!</v>
      </c>
      <c r="AP324" s="8" t="e">
        <f t="shared" si="160"/>
        <v>#REF!</v>
      </c>
      <c r="AQ324" s="8">
        <f t="shared" si="160"/>
        <v>46.12</v>
      </c>
      <c r="AR324" s="128">
        <f t="shared" si="134"/>
        <v>1</v>
      </c>
    </row>
    <row r="325" spans="1:44" ht="45" x14ac:dyDescent="0.25">
      <c r="A325" s="55"/>
      <c r="B325" s="27" t="s">
        <v>350</v>
      </c>
      <c r="C325" s="121"/>
      <c r="D325" s="39" t="s">
        <v>816</v>
      </c>
      <c r="E325" s="8">
        <f t="shared" si="159"/>
        <v>46.12</v>
      </c>
      <c r="F325" s="32" t="e">
        <f t="shared" si="159"/>
        <v>#REF!</v>
      </c>
      <c r="G325" s="32" t="e">
        <f t="shared" si="159"/>
        <v>#REF!</v>
      </c>
      <c r="H325" s="32" t="e">
        <f t="shared" si="159"/>
        <v>#REF!</v>
      </c>
      <c r="I325" s="32" t="e">
        <f t="shared" si="159"/>
        <v>#REF!</v>
      </c>
      <c r="J325" s="32" t="e">
        <f t="shared" si="159"/>
        <v>#REF!</v>
      </c>
      <c r="K325" s="32" t="e">
        <f t="shared" si="159"/>
        <v>#REF!</v>
      </c>
      <c r="L325" s="32" t="e">
        <f t="shared" si="159"/>
        <v>#REF!</v>
      </c>
      <c r="M325" s="32" t="e">
        <f t="shared" si="159"/>
        <v>#REF!</v>
      </c>
      <c r="N325" s="32" t="e">
        <f t="shared" si="159"/>
        <v>#REF!</v>
      </c>
      <c r="O325" s="32" t="e">
        <f t="shared" si="159"/>
        <v>#REF!</v>
      </c>
      <c r="P325" s="32" t="e">
        <f t="shared" si="159"/>
        <v>#REF!</v>
      </c>
      <c r="Q325" s="32" t="e">
        <f t="shared" si="159"/>
        <v>#REF!</v>
      </c>
      <c r="R325" s="32" t="e">
        <f t="shared" si="159"/>
        <v>#REF!</v>
      </c>
      <c r="S325" s="32" t="e">
        <f t="shared" si="159"/>
        <v>#REF!</v>
      </c>
      <c r="T325" s="32" t="e">
        <f t="shared" si="159"/>
        <v>#REF!</v>
      </c>
      <c r="U325" s="32" t="e">
        <f t="shared" si="160"/>
        <v>#REF!</v>
      </c>
      <c r="V325" s="32" t="e">
        <f t="shared" si="160"/>
        <v>#REF!</v>
      </c>
      <c r="W325" s="32" t="e">
        <f t="shared" si="160"/>
        <v>#REF!</v>
      </c>
      <c r="X325" s="32" t="e">
        <f t="shared" si="160"/>
        <v>#REF!</v>
      </c>
      <c r="Y325" s="32" t="e">
        <f t="shared" si="160"/>
        <v>#REF!</v>
      </c>
      <c r="Z325" s="32" t="e">
        <f t="shared" si="160"/>
        <v>#REF!</v>
      </c>
      <c r="AA325" s="32" t="e">
        <f t="shared" si="160"/>
        <v>#REF!</v>
      </c>
      <c r="AB325" s="32" t="e">
        <f t="shared" si="160"/>
        <v>#REF!</v>
      </c>
      <c r="AC325" s="32" t="e">
        <f t="shared" si="160"/>
        <v>#REF!</v>
      </c>
      <c r="AD325" s="32" t="e">
        <f t="shared" si="160"/>
        <v>#REF!</v>
      </c>
      <c r="AE325" s="32" t="e">
        <f t="shared" si="160"/>
        <v>#REF!</v>
      </c>
      <c r="AF325" s="32" t="e">
        <f t="shared" si="160"/>
        <v>#REF!</v>
      </c>
      <c r="AG325" s="32" t="e">
        <f t="shared" si="160"/>
        <v>#REF!</v>
      </c>
      <c r="AH325" s="32" t="e">
        <f t="shared" si="160"/>
        <v>#REF!</v>
      </c>
      <c r="AI325" s="32" t="e">
        <f t="shared" si="160"/>
        <v>#REF!</v>
      </c>
      <c r="AJ325" s="32" t="e">
        <f t="shared" si="160"/>
        <v>#REF!</v>
      </c>
      <c r="AK325" s="32" t="e">
        <f t="shared" si="160"/>
        <v>#REF!</v>
      </c>
      <c r="AL325" s="32" t="e">
        <f t="shared" si="160"/>
        <v>#REF!</v>
      </c>
      <c r="AM325" s="32" t="e">
        <f t="shared" si="160"/>
        <v>#REF!</v>
      </c>
      <c r="AN325" s="32" t="e">
        <f t="shared" si="160"/>
        <v>#REF!</v>
      </c>
      <c r="AO325" s="32" t="e">
        <f t="shared" si="160"/>
        <v>#REF!</v>
      </c>
      <c r="AP325" s="32" t="e">
        <f t="shared" si="160"/>
        <v>#REF!</v>
      </c>
      <c r="AQ325" s="32">
        <f t="shared" si="160"/>
        <v>46.12</v>
      </c>
      <c r="AR325" s="128">
        <f t="shared" si="134"/>
        <v>1</v>
      </c>
    </row>
    <row r="326" spans="1:44" ht="58.5" customHeight="1" x14ac:dyDescent="0.25">
      <c r="A326" s="55"/>
      <c r="B326" s="27" t="s">
        <v>352</v>
      </c>
      <c r="C326" s="79"/>
      <c r="D326" s="79" t="s">
        <v>353</v>
      </c>
      <c r="E326" s="8">
        <f t="shared" si="159"/>
        <v>46.12</v>
      </c>
      <c r="F326" s="8" t="e">
        <f t="shared" si="159"/>
        <v>#REF!</v>
      </c>
      <c r="G326" s="8" t="e">
        <f t="shared" si="159"/>
        <v>#REF!</v>
      </c>
      <c r="H326" s="8" t="e">
        <f t="shared" si="159"/>
        <v>#REF!</v>
      </c>
      <c r="I326" s="8" t="e">
        <f t="shared" si="159"/>
        <v>#REF!</v>
      </c>
      <c r="J326" s="8" t="e">
        <f t="shared" si="159"/>
        <v>#REF!</v>
      </c>
      <c r="K326" s="8" t="e">
        <f t="shared" si="159"/>
        <v>#REF!</v>
      </c>
      <c r="L326" s="8" t="e">
        <f t="shared" si="159"/>
        <v>#REF!</v>
      </c>
      <c r="M326" s="8" t="e">
        <f t="shared" si="159"/>
        <v>#REF!</v>
      </c>
      <c r="N326" s="8" t="e">
        <f t="shared" si="159"/>
        <v>#REF!</v>
      </c>
      <c r="O326" s="8" t="e">
        <f t="shared" si="159"/>
        <v>#REF!</v>
      </c>
      <c r="P326" s="8" t="e">
        <f t="shared" si="159"/>
        <v>#REF!</v>
      </c>
      <c r="Q326" s="8" t="e">
        <f t="shared" si="159"/>
        <v>#REF!</v>
      </c>
      <c r="R326" s="8" t="e">
        <f t="shared" si="159"/>
        <v>#REF!</v>
      </c>
      <c r="S326" s="8" t="e">
        <f t="shared" si="159"/>
        <v>#REF!</v>
      </c>
      <c r="T326" s="8" t="e">
        <f t="shared" si="159"/>
        <v>#REF!</v>
      </c>
      <c r="U326" s="8" t="e">
        <f t="shared" si="160"/>
        <v>#REF!</v>
      </c>
      <c r="V326" s="8" t="e">
        <f t="shared" si="160"/>
        <v>#REF!</v>
      </c>
      <c r="W326" s="8" t="e">
        <f t="shared" si="160"/>
        <v>#REF!</v>
      </c>
      <c r="X326" s="8" t="e">
        <f t="shared" si="160"/>
        <v>#REF!</v>
      </c>
      <c r="Y326" s="8" t="e">
        <f t="shared" si="160"/>
        <v>#REF!</v>
      </c>
      <c r="Z326" s="8" t="e">
        <f t="shared" si="160"/>
        <v>#REF!</v>
      </c>
      <c r="AA326" s="8" t="e">
        <f t="shared" si="160"/>
        <v>#REF!</v>
      </c>
      <c r="AB326" s="8" t="e">
        <f t="shared" si="160"/>
        <v>#REF!</v>
      </c>
      <c r="AC326" s="8" t="e">
        <f t="shared" si="160"/>
        <v>#REF!</v>
      </c>
      <c r="AD326" s="8" t="e">
        <f t="shared" si="160"/>
        <v>#REF!</v>
      </c>
      <c r="AE326" s="8" t="e">
        <f t="shared" si="160"/>
        <v>#REF!</v>
      </c>
      <c r="AF326" s="8" t="e">
        <f t="shared" si="160"/>
        <v>#REF!</v>
      </c>
      <c r="AG326" s="8" t="e">
        <f t="shared" si="160"/>
        <v>#REF!</v>
      </c>
      <c r="AH326" s="8" t="e">
        <f t="shared" si="160"/>
        <v>#REF!</v>
      </c>
      <c r="AI326" s="8" t="e">
        <f t="shared" si="160"/>
        <v>#REF!</v>
      </c>
      <c r="AJ326" s="8" t="e">
        <f t="shared" si="160"/>
        <v>#REF!</v>
      </c>
      <c r="AK326" s="8" t="e">
        <f t="shared" si="160"/>
        <v>#REF!</v>
      </c>
      <c r="AL326" s="8" t="e">
        <f t="shared" si="160"/>
        <v>#REF!</v>
      </c>
      <c r="AM326" s="8" t="e">
        <f t="shared" si="160"/>
        <v>#REF!</v>
      </c>
      <c r="AN326" s="8" t="e">
        <f t="shared" si="160"/>
        <v>#REF!</v>
      </c>
      <c r="AO326" s="8" t="e">
        <f t="shared" si="160"/>
        <v>#REF!</v>
      </c>
      <c r="AP326" s="8" t="e">
        <f t="shared" si="160"/>
        <v>#REF!</v>
      </c>
      <c r="AQ326" s="8">
        <f t="shared" si="160"/>
        <v>46.12</v>
      </c>
      <c r="AR326" s="128">
        <f t="shared" si="134"/>
        <v>1</v>
      </c>
    </row>
    <row r="327" spans="1:44" ht="45" x14ac:dyDescent="0.25">
      <c r="A327" s="55"/>
      <c r="B327" s="27"/>
      <c r="C327" s="37" t="s">
        <v>13</v>
      </c>
      <c r="D327" s="48" t="s">
        <v>14</v>
      </c>
      <c r="E327" s="8">
        <v>46.12</v>
      </c>
      <c r="F327" s="32" t="e">
        <f t="shared" ref="F327:AP327" si="161">F328+F329</f>
        <v>#REF!</v>
      </c>
      <c r="G327" s="32" t="e">
        <f t="shared" si="161"/>
        <v>#REF!</v>
      </c>
      <c r="H327" s="32" t="e">
        <f t="shared" si="161"/>
        <v>#REF!</v>
      </c>
      <c r="I327" s="32" t="e">
        <f t="shared" si="161"/>
        <v>#REF!</v>
      </c>
      <c r="J327" s="32" t="e">
        <f t="shared" si="161"/>
        <v>#REF!</v>
      </c>
      <c r="K327" s="32" t="e">
        <f t="shared" si="161"/>
        <v>#REF!</v>
      </c>
      <c r="L327" s="32" t="e">
        <f t="shared" si="161"/>
        <v>#REF!</v>
      </c>
      <c r="M327" s="32" t="e">
        <f t="shared" si="161"/>
        <v>#REF!</v>
      </c>
      <c r="N327" s="32" t="e">
        <f t="shared" si="161"/>
        <v>#REF!</v>
      </c>
      <c r="O327" s="32" t="e">
        <f t="shared" si="161"/>
        <v>#REF!</v>
      </c>
      <c r="P327" s="32" t="e">
        <f t="shared" si="161"/>
        <v>#REF!</v>
      </c>
      <c r="Q327" s="32" t="e">
        <f t="shared" si="161"/>
        <v>#REF!</v>
      </c>
      <c r="R327" s="32" t="e">
        <f t="shared" si="161"/>
        <v>#REF!</v>
      </c>
      <c r="S327" s="32" t="e">
        <f t="shared" si="161"/>
        <v>#REF!</v>
      </c>
      <c r="T327" s="32" t="e">
        <f t="shared" si="161"/>
        <v>#REF!</v>
      </c>
      <c r="U327" s="32" t="e">
        <f t="shared" si="161"/>
        <v>#REF!</v>
      </c>
      <c r="V327" s="32" t="e">
        <f t="shared" si="161"/>
        <v>#REF!</v>
      </c>
      <c r="W327" s="32" t="e">
        <f t="shared" si="161"/>
        <v>#REF!</v>
      </c>
      <c r="X327" s="32" t="e">
        <f t="shared" si="161"/>
        <v>#REF!</v>
      </c>
      <c r="Y327" s="32" t="e">
        <f t="shared" si="161"/>
        <v>#REF!</v>
      </c>
      <c r="Z327" s="32" t="e">
        <f t="shared" si="161"/>
        <v>#REF!</v>
      </c>
      <c r="AA327" s="32" t="e">
        <f t="shared" si="161"/>
        <v>#REF!</v>
      </c>
      <c r="AB327" s="32" t="e">
        <f t="shared" si="161"/>
        <v>#REF!</v>
      </c>
      <c r="AC327" s="32" t="e">
        <f t="shared" si="161"/>
        <v>#REF!</v>
      </c>
      <c r="AD327" s="32" t="e">
        <f t="shared" si="161"/>
        <v>#REF!</v>
      </c>
      <c r="AE327" s="32" t="e">
        <f t="shared" si="161"/>
        <v>#REF!</v>
      </c>
      <c r="AF327" s="32" t="e">
        <f t="shared" si="161"/>
        <v>#REF!</v>
      </c>
      <c r="AG327" s="32" t="e">
        <f t="shared" si="161"/>
        <v>#REF!</v>
      </c>
      <c r="AH327" s="32" t="e">
        <f t="shared" si="161"/>
        <v>#REF!</v>
      </c>
      <c r="AI327" s="32" t="e">
        <f t="shared" si="161"/>
        <v>#REF!</v>
      </c>
      <c r="AJ327" s="32" t="e">
        <f t="shared" si="161"/>
        <v>#REF!</v>
      </c>
      <c r="AK327" s="32" t="e">
        <f t="shared" si="161"/>
        <v>#REF!</v>
      </c>
      <c r="AL327" s="32" t="e">
        <f t="shared" si="161"/>
        <v>#REF!</v>
      </c>
      <c r="AM327" s="32" t="e">
        <f t="shared" si="161"/>
        <v>#REF!</v>
      </c>
      <c r="AN327" s="32" t="e">
        <f t="shared" si="161"/>
        <v>#REF!</v>
      </c>
      <c r="AO327" s="32" t="e">
        <f t="shared" si="161"/>
        <v>#REF!</v>
      </c>
      <c r="AP327" s="32" t="e">
        <f t="shared" si="161"/>
        <v>#REF!</v>
      </c>
      <c r="AQ327" s="32">
        <v>46.12</v>
      </c>
      <c r="AR327" s="128">
        <f t="shared" si="134"/>
        <v>1</v>
      </c>
    </row>
    <row r="328" spans="1:44" ht="19.5" customHeight="1" x14ac:dyDescent="0.25">
      <c r="A328" s="59" t="s">
        <v>442</v>
      </c>
      <c r="B328" s="76"/>
      <c r="C328" s="76"/>
      <c r="D328" s="46" t="s">
        <v>817</v>
      </c>
      <c r="E328" s="8">
        <f t="shared" ref="E328:AQ328" si="162">E329+E346</f>
        <v>6050.9359999999997</v>
      </c>
      <c r="F328" s="8" t="e">
        <f t="shared" si="162"/>
        <v>#REF!</v>
      </c>
      <c r="G328" s="8" t="e">
        <f t="shared" si="162"/>
        <v>#REF!</v>
      </c>
      <c r="H328" s="8" t="e">
        <f t="shared" si="162"/>
        <v>#REF!</v>
      </c>
      <c r="I328" s="8" t="e">
        <f t="shared" si="162"/>
        <v>#REF!</v>
      </c>
      <c r="J328" s="8" t="e">
        <f t="shared" si="162"/>
        <v>#REF!</v>
      </c>
      <c r="K328" s="8" t="e">
        <f t="shared" si="162"/>
        <v>#REF!</v>
      </c>
      <c r="L328" s="8" t="e">
        <f t="shared" si="162"/>
        <v>#REF!</v>
      </c>
      <c r="M328" s="8" t="e">
        <f t="shared" si="162"/>
        <v>#REF!</v>
      </c>
      <c r="N328" s="8" t="e">
        <f t="shared" si="162"/>
        <v>#REF!</v>
      </c>
      <c r="O328" s="8" t="e">
        <f t="shared" si="162"/>
        <v>#REF!</v>
      </c>
      <c r="P328" s="8" t="e">
        <f t="shared" si="162"/>
        <v>#REF!</v>
      </c>
      <c r="Q328" s="8" t="e">
        <f t="shared" si="162"/>
        <v>#REF!</v>
      </c>
      <c r="R328" s="8" t="e">
        <f t="shared" si="162"/>
        <v>#REF!</v>
      </c>
      <c r="S328" s="8" t="e">
        <f t="shared" si="162"/>
        <v>#REF!</v>
      </c>
      <c r="T328" s="8" t="e">
        <f t="shared" si="162"/>
        <v>#REF!</v>
      </c>
      <c r="U328" s="8" t="e">
        <f t="shared" si="162"/>
        <v>#REF!</v>
      </c>
      <c r="V328" s="8" t="e">
        <f t="shared" si="162"/>
        <v>#REF!</v>
      </c>
      <c r="W328" s="8" t="e">
        <f t="shared" si="162"/>
        <v>#REF!</v>
      </c>
      <c r="X328" s="8" t="e">
        <f t="shared" si="162"/>
        <v>#REF!</v>
      </c>
      <c r="Y328" s="8" t="e">
        <f t="shared" si="162"/>
        <v>#REF!</v>
      </c>
      <c r="Z328" s="8" t="e">
        <f t="shared" si="162"/>
        <v>#REF!</v>
      </c>
      <c r="AA328" s="8" t="e">
        <f t="shared" si="162"/>
        <v>#REF!</v>
      </c>
      <c r="AB328" s="8" t="e">
        <f t="shared" si="162"/>
        <v>#REF!</v>
      </c>
      <c r="AC328" s="8" t="e">
        <f t="shared" si="162"/>
        <v>#REF!</v>
      </c>
      <c r="AD328" s="8" t="e">
        <f t="shared" si="162"/>
        <v>#REF!</v>
      </c>
      <c r="AE328" s="8" t="e">
        <f t="shared" si="162"/>
        <v>#REF!</v>
      </c>
      <c r="AF328" s="8" t="e">
        <f t="shared" si="162"/>
        <v>#REF!</v>
      </c>
      <c r="AG328" s="8" t="e">
        <f t="shared" si="162"/>
        <v>#REF!</v>
      </c>
      <c r="AH328" s="8" t="e">
        <f t="shared" si="162"/>
        <v>#REF!</v>
      </c>
      <c r="AI328" s="8" t="e">
        <f t="shared" si="162"/>
        <v>#REF!</v>
      </c>
      <c r="AJ328" s="8" t="e">
        <f t="shared" si="162"/>
        <v>#REF!</v>
      </c>
      <c r="AK328" s="8" t="e">
        <f t="shared" si="162"/>
        <v>#REF!</v>
      </c>
      <c r="AL328" s="8" t="e">
        <f t="shared" si="162"/>
        <v>#REF!</v>
      </c>
      <c r="AM328" s="8" t="e">
        <f t="shared" si="162"/>
        <v>#REF!</v>
      </c>
      <c r="AN328" s="8" t="e">
        <f t="shared" si="162"/>
        <v>#REF!</v>
      </c>
      <c r="AO328" s="8" t="e">
        <f t="shared" si="162"/>
        <v>#REF!</v>
      </c>
      <c r="AP328" s="8" t="e">
        <f t="shared" si="162"/>
        <v>#REF!</v>
      </c>
      <c r="AQ328" s="8">
        <f t="shared" si="162"/>
        <v>5994.9439999999995</v>
      </c>
      <c r="AR328" s="128">
        <f t="shared" si="134"/>
        <v>0.99074655557421198</v>
      </c>
    </row>
    <row r="329" spans="1:44" ht="41.25" customHeight="1" x14ac:dyDescent="0.25">
      <c r="A329" s="59"/>
      <c r="B329" s="27" t="s">
        <v>5</v>
      </c>
      <c r="C329" s="33"/>
      <c r="D329" s="34" t="s">
        <v>6</v>
      </c>
      <c r="E329" s="32">
        <f>E330</f>
        <v>275</v>
      </c>
      <c r="F329" s="32" t="e">
        <f t="shared" ref="F329:AQ329" si="163">F330</f>
        <v>#REF!</v>
      </c>
      <c r="G329" s="32" t="e">
        <f t="shared" si="163"/>
        <v>#REF!</v>
      </c>
      <c r="H329" s="32" t="e">
        <f t="shared" si="163"/>
        <v>#REF!</v>
      </c>
      <c r="I329" s="32" t="e">
        <f t="shared" si="163"/>
        <v>#REF!</v>
      </c>
      <c r="J329" s="32" t="e">
        <f t="shared" si="163"/>
        <v>#REF!</v>
      </c>
      <c r="K329" s="32" t="e">
        <f t="shared" si="163"/>
        <v>#REF!</v>
      </c>
      <c r="L329" s="32" t="e">
        <f t="shared" si="163"/>
        <v>#REF!</v>
      </c>
      <c r="M329" s="32" t="e">
        <f t="shared" si="163"/>
        <v>#REF!</v>
      </c>
      <c r="N329" s="32" t="e">
        <f t="shared" si="163"/>
        <v>#REF!</v>
      </c>
      <c r="O329" s="32" t="e">
        <f t="shared" si="163"/>
        <v>#REF!</v>
      </c>
      <c r="P329" s="32" t="e">
        <f t="shared" si="163"/>
        <v>#REF!</v>
      </c>
      <c r="Q329" s="32" t="e">
        <f t="shared" si="163"/>
        <v>#REF!</v>
      </c>
      <c r="R329" s="32" t="e">
        <f t="shared" si="163"/>
        <v>#REF!</v>
      </c>
      <c r="S329" s="32" t="e">
        <f t="shared" si="163"/>
        <v>#REF!</v>
      </c>
      <c r="T329" s="32" t="e">
        <f t="shared" si="163"/>
        <v>#REF!</v>
      </c>
      <c r="U329" s="32" t="e">
        <f t="shared" si="163"/>
        <v>#REF!</v>
      </c>
      <c r="V329" s="32" t="e">
        <f t="shared" si="163"/>
        <v>#REF!</v>
      </c>
      <c r="W329" s="32" t="e">
        <f t="shared" si="163"/>
        <v>#REF!</v>
      </c>
      <c r="X329" s="32" t="e">
        <f t="shared" si="163"/>
        <v>#REF!</v>
      </c>
      <c r="Y329" s="32" t="e">
        <f t="shared" si="163"/>
        <v>#REF!</v>
      </c>
      <c r="Z329" s="32" t="e">
        <f t="shared" si="163"/>
        <v>#REF!</v>
      </c>
      <c r="AA329" s="32" t="e">
        <f t="shared" si="163"/>
        <v>#REF!</v>
      </c>
      <c r="AB329" s="32" t="e">
        <f t="shared" si="163"/>
        <v>#REF!</v>
      </c>
      <c r="AC329" s="32" t="e">
        <f t="shared" si="163"/>
        <v>#REF!</v>
      </c>
      <c r="AD329" s="32" t="e">
        <f t="shared" si="163"/>
        <v>#REF!</v>
      </c>
      <c r="AE329" s="32" t="e">
        <f t="shared" si="163"/>
        <v>#REF!</v>
      </c>
      <c r="AF329" s="32" t="e">
        <f t="shared" si="163"/>
        <v>#REF!</v>
      </c>
      <c r="AG329" s="32" t="e">
        <f t="shared" si="163"/>
        <v>#REF!</v>
      </c>
      <c r="AH329" s="32" t="e">
        <f t="shared" si="163"/>
        <v>#REF!</v>
      </c>
      <c r="AI329" s="32" t="e">
        <f t="shared" si="163"/>
        <v>#REF!</v>
      </c>
      <c r="AJ329" s="32" t="e">
        <f t="shared" si="163"/>
        <v>#REF!</v>
      </c>
      <c r="AK329" s="32" t="e">
        <f t="shared" si="163"/>
        <v>#REF!</v>
      </c>
      <c r="AL329" s="32" t="e">
        <f t="shared" si="163"/>
        <v>#REF!</v>
      </c>
      <c r="AM329" s="32" t="e">
        <f t="shared" si="163"/>
        <v>#REF!</v>
      </c>
      <c r="AN329" s="32" t="e">
        <f t="shared" si="163"/>
        <v>#REF!</v>
      </c>
      <c r="AO329" s="32" t="e">
        <f t="shared" si="163"/>
        <v>#REF!</v>
      </c>
      <c r="AP329" s="32" t="e">
        <f t="shared" si="163"/>
        <v>#REF!</v>
      </c>
      <c r="AQ329" s="32">
        <f t="shared" si="163"/>
        <v>228.15899999999999</v>
      </c>
      <c r="AR329" s="128">
        <f t="shared" si="134"/>
        <v>0.82966909090909091</v>
      </c>
    </row>
    <row r="330" spans="1:44" ht="20.25" customHeight="1" x14ac:dyDescent="0.25">
      <c r="A330" s="59"/>
      <c r="B330" s="27" t="s">
        <v>39</v>
      </c>
      <c r="C330" s="40"/>
      <c r="D330" s="40" t="s">
        <v>40</v>
      </c>
      <c r="E330" s="32">
        <f>E331+E336+E341</f>
        <v>275</v>
      </c>
      <c r="F330" s="32" t="e">
        <f t="shared" ref="F330:AQ330" si="164">F331+F336+F341</f>
        <v>#REF!</v>
      </c>
      <c r="G330" s="32" t="e">
        <f t="shared" si="164"/>
        <v>#REF!</v>
      </c>
      <c r="H330" s="32" t="e">
        <f t="shared" si="164"/>
        <v>#REF!</v>
      </c>
      <c r="I330" s="32" t="e">
        <f t="shared" si="164"/>
        <v>#REF!</v>
      </c>
      <c r="J330" s="32" t="e">
        <f t="shared" si="164"/>
        <v>#REF!</v>
      </c>
      <c r="K330" s="32" t="e">
        <f t="shared" si="164"/>
        <v>#REF!</v>
      </c>
      <c r="L330" s="32" t="e">
        <f t="shared" si="164"/>
        <v>#REF!</v>
      </c>
      <c r="M330" s="32" t="e">
        <f t="shared" si="164"/>
        <v>#REF!</v>
      </c>
      <c r="N330" s="32" t="e">
        <f t="shared" si="164"/>
        <v>#REF!</v>
      </c>
      <c r="O330" s="32" t="e">
        <f t="shared" si="164"/>
        <v>#REF!</v>
      </c>
      <c r="P330" s="32" t="e">
        <f t="shared" si="164"/>
        <v>#REF!</v>
      </c>
      <c r="Q330" s="32" t="e">
        <f t="shared" si="164"/>
        <v>#REF!</v>
      </c>
      <c r="R330" s="32" t="e">
        <f t="shared" si="164"/>
        <v>#REF!</v>
      </c>
      <c r="S330" s="32" t="e">
        <f t="shared" si="164"/>
        <v>#REF!</v>
      </c>
      <c r="T330" s="32" t="e">
        <f t="shared" si="164"/>
        <v>#REF!</v>
      </c>
      <c r="U330" s="32" t="e">
        <f t="shared" si="164"/>
        <v>#REF!</v>
      </c>
      <c r="V330" s="32" t="e">
        <f t="shared" si="164"/>
        <v>#REF!</v>
      </c>
      <c r="W330" s="32" t="e">
        <f t="shared" si="164"/>
        <v>#REF!</v>
      </c>
      <c r="X330" s="32" t="e">
        <f t="shared" si="164"/>
        <v>#REF!</v>
      </c>
      <c r="Y330" s="32" t="e">
        <f t="shared" si="164"/>
        <v>#REF!</v>
      </c>
      <c r="Z330" s="32" t="e">
        <f t="shared" si="164"/>
        <v>#REF!</v>
      </c>
      <c r="AA330" s="32" t="e">
        <f t="shared" si="164"/>
        <v>#REF!</v>
      </c>
      <c r="AB330" s="32" t="e">
        <f t="shared" si="164"/>
        <v>#REF!</v>
      </c>
      <c r="AC330" s="32" t="e">
        <f t="shared" si="164"/>
        <v>#REF!</v>
      </c>
      <c r="AD330" s="32" t="e">
        <f t="shared" si="164"/>
        <v>#REF!</v>
      </c>
      <c r="AE330" s="32" t="e">
        <f t="shared" si="164"/>
        <v>#REF!</v>
      </c>
      <c r="AF330" s="32" t="e">
        <f t="shared" si="164"/>
        <v>#REF!</v>
      </c>
      <c r="AG330" s="32" t="e">
        <f t="shared" si="164"/>
        <v>#REF!</v>
      </c>
      <c r="AH330" s="32" t="e">
        <f t="shared" si="164"/>
        <v>#REF!</v>
      </c>
      <c r="AI330" s="32" t="e">
        <f t="shared" si="164"/>
        <v>#REF!</v>
      </c>
      <c r="AJ330" s="32" t="e">
        <f t="shared" si="164"/>
        <v>#REF!</v>
      </c>
      <c r="AK330" s="32" t="e">
        <f t="shared" si="164"/>
        <v>#REF!</v>
      </c>
      <c r="AL330" s="32" t="e">
        <f t="shared" si="164"/>
        <v>#REF!</v>
      </c>
      <c r="AM330" s="32" t="e">
        <f t="shared" si="164"/>
        <v>#REF!</v>
      </c>
      <c r="AN330" s="32" t="e">
        <f t="shared" si="164"/>
        <v>#REF!</v>
      </c>
      <c r="AO330" s="32" t="e">
        <f t="shared" si="164"/>
        <v>#REF!</v>
      </c>
      <c r="AP330" s="32" t="e">
        <f t="shared" si="164"/>
        <v>#REF!</v>
      </c>
      <c r="AQ330" s="32">
        <f t="shared" si="164"/>
        <v>228.15899999999999</v>
      </c>
      <c r="AR330" s="128">
        <f t="shared" si="134"/>
        <v>0.82966909090909091</v>
      </c>
    </row>
    <row r="331" spans="1:44" ht="45" x14ac:dyDescent="0.25">
      <c r="A331" s="59"/>
      <c r="B331" s="27" t="s">
        <v>41</v>
      </c>
      <c r="C331" s="28"/>
      <c r="D331" s="28" t="s">
        <v>42</v>
      </c>
      <c r="E331" s="32">
        <f>E332+E334</f>
        <v>30</v>
      </c>
      <c r="F331" s="32" t="e">
        <f t="shared" ref="F331:AQ331" si="165">F332+F334</f>
        <v>#REF!</v>
      </c>
      <c r="G331" s="32" t="e">
        <f t="shared" si="165"/>
        <v>#REF!</v>
      </c>
      <c r="H331" s="32" t="e">
        <f t="shared" si="165"/>
        <v>#REF!</v>
      </c>
      <c r="I331" s="32" t="e">
        <f t="shared" si="165"/>
        <v>#REF!</v>
      </c>
      <c r="J331" s="32" t="e">
        <f t="shared" si="165"/>
        <v>#REF!</v>
      </c>
      <c r="K331" s="32" t="e">
        <f t="shared" si="165"/>
        <v>#REF!</v>
      </c>
      <c r="L331" s="32" t="e">
        <f t="shared" si="165"/>
        <v>#REF!</v>
      </c>
      <c r="M331" s="32" t="e">
        <f t="shared" si="165"/>
        <v>#REF!</v>
      </c>
      <c r="N331" s="32" t="e">
        <f t="shared" si="165"/>
        <v>#REF!</v>
      </c>
      <c r="O331" s="32" t="e">
        <f t="shared" si="165"/>
        <v>#REF!</v>
      </c>
      <c r="P331" s="32" t="e">
        <f t="shared" si="165"/>
        <v>#REF!</v>
      </c>
      <c r="Q331" s="32" t="e">
        <f t="shared" si="165"/>
        <v>#REF!</v>
      </c>
      <c r="R331" s="32" t="e">
        <f t="shared" si="165"/>
        <v>#REF!</v>
      </c>
      <c r="S331" s="32" t="e">
        <f t="shared" si="165"/>
        <v>#REF!</v>
      </c>
      <c r="T331" s="32" t="e">
        <f t="shared" si="165"/>
        <v>#REF!</v>
      </c>
      <c r="U331" s="32" t="e">
        <f t="shared" si="165"/>
        <v>#REF!</v>
      </c>
      <c r="V331" s="32" t="e">
        <f t="shared" si="165"/>
        <v>#REF!</v>
      </c>
      <c r="W331" s="32" t="e">
        <f t="shared" si="165"/>
        <v>#REF!</v>
      </c>
      <c r="X331" s="32" t="e">
        <f t="shared" si="165"/>
        <v>#REF!</v>
      </c>
      <c r="Y331" s="32" t="e">
        <f t="shared" si="165"/>
        <v>#REF!</v>
      </c>
      <c r="Z331" s="32" t="e">
        <f t="shared" si="165"/>
        <v>#REF!</v>
      </c>
      <c r="AA331" s="32" t="e">
        <f t="shared" si="165"/>
        <v>#REF!</v>
      </c>
      <c r="AB331" s="32" t="e">
        <f t="shared" si="165"/>
        <v>#REF!</v>
      </c>
      <c r="AC331" s="32" t="e">
        <f t="shared" si="165"/>
        <v>#REF!</v>
      </c>
      <c r="AD331" s="32" t="e">
        <f t="shared" si="165"/>
        <v>#REF!</v>
      </c>
      <c r="AE331" s="32" t="e">
        <f t="shared" si="165"/>
        <v>#REF!</v>
      </c>
      <c r="AF331" s="32" t="e">
        <f t="shared" si="165"/>
        <v>#REF!</v>
      </c>
      <c r="AG331" s="32" t="e">
        <f t="shared" si="165"/>
        <v>#REF!</v>
      </c>
      <c r="AH331" s="32" t="e">
        <f t="shared" si="165"/>
        <v>#REF!</v>
      </c>
      <c r="AI331" s="32" t="e">
        <f t="shared" si="165"/>
        <v>#REF!</v>
      </c>
      <c r="AJ331" s="32" t="e">
        <f t="shared" si="165"/>
        <v>#REF!</v>
      </c>
      <c r="AK331" s="32" t="e">
        <f t="shared" si="165"/>
        <v>#REF!</v>
      </c>
      <c r="AL331" s="32" t="e">
        <f t="shared" si="165"/>
        <v>#REF!</v>
      </c>
      <c r="AM331" s="32" t="e">
        <f t="shared" si="165"/>
        <v>#REF!</v>
      </c>
      <c r="AN331" s="32" t="e">
        <f t="shared" si="165"/>
        <v>#REF!</v>
      </c>
      <c r="AO331" s="32" t="e">
        <f t="shared" si="165"/>
        <v>#REF!</v>
      </c>
      <c r="AP331" s="32" t="e">
        <f t="shared" si="165"/>
        <v>#REF!</v>
      </c>
      <c r="AQ331" s="32">
        <f t="shared" si="165"/>
        <v>30</v>
      </c>
      <c r="AR331" s="128">
        <f t="shared" si="134"/>
        <v>1</v>
      </c>
    </row>
    <row r="332" spans="1:44" ht="30" x14ac:dyDescent="0.25">
      <c r="A332" s="59"/>
      <c r="B332" s="27" t="s">
        <v>43</v>
      </c>
      <c r="C332" s="36"/>
      <c r="D332" s="36" t="s">
        <v>44</v>
      </c>
      <c r="E332" s="32">
        <f>E333</f>
        <v>20</v>
      </c>
      <c r="F332" s="32" t="e">
        <f t="shared" ref="F332:AQ332" si="166">F333</f>
        <v>#REF!</v>
      </c>
      <c r="G332" s="32" t="e">
        <f t="shared" si="166"/>
        <v>#REF!</v>
      </c>
      <c r="H332" s="32" t="e">
        <f t="shared" si="166"/>
        <v>#REF!</v>
      </c>
      <c r="I332" s="32" t="e">
        <f t="shared" si="166"/>
        <v>#REF!</v>
      </c>
      <c r="J332" s="32" t="e">
        <f t="shared" si="166"/>
        <v>#REF!</v>
      </c>
      <c r="K332" s="32" t="e">
        <f t="shared" si="166"/>
        <v>#REF!</v>
      </c>
      <c r="L332" s="32" t="e">
        <f t="shared" si="166"/>
        <v>#REF!</v>
      </c>
      <c r="M332" s="32" t="e">
        <f t="shared" si="166"/>
        <v>#REF!</v>
      </c>
      <c r="N332" s="32" t="e">
        <f t="shared" si="166"/>
        <v>#REF!</v>
      </c>
      <c r="O332" s="32" t="e">
        <f t="shared" si="166"/>
        <v>#REF!</v>
      </c>
      <c r="P332" s="32" t="e">
        <f t="shared" si="166"/>
        <v>#REF!</v>
      </c>
      <c r="Q332" s="32" t="e">
        <f t="shared" si="166"/>
        <v>#REF!</v>
      </c>
      <c r="R332" s="32" t="e">
        <f t="shared" si="166"/>
        <v>#REF!</v>
      </c>
      <c r="S332" s="32" t="e">
        <f t="shared" si="166"/>
        <v>#REF!</v>
      </c>
      <c r="T332" s="32" t="e">
        <f t="shared" si="166"/>
        <v>#REF!</v>
      </c>
      <c r="U332" s="32" t="e">
        <f t="shared" si="166"/>
        <v>#REF!</v>
      </c>
      <c r="V332" s="32" t="e">
        <f t="shared" si="166"/>
        <v>#REF!</v>
      </c>
      <c r="W332" s="32" t="e">
        <f t="shared" si="166"/>
        <v>#REF!</v>
      </c>
      <c r="X332" s="32" t="e">
        <f t="shared" si="166"/>
        <v>#REF!</v>
      </c>
      <c r="Y332" s="32" t="e">
        <f t="shared" si="166"/>
        <v>#REF!</v>
      </c>
      <c r="Z332" s="32" t="e">
        <f t="shared" si="166"/>
        <v>#REF!</v>
      </c>
      <c r="AA332" s="32" t="e">
        <f t="shared" si="166"/>
        <v>#REF!</v>
      </c>
      <c r="AB332" s="32" t="e">
        <f t="shared" si="166"/>
        <v>#REF!</v>
      </c>
      <c r="AC332" s="32" t="e">
        <f t="shared" si="166"/>
        <v>#REF!</v>
      </c>
      <c r="AD332" s="32" t="e">
        <f t="shared" si="166"/>
        <v>#REF!</v>
      </c>
      <c r="AE332" s="32" t="e">
        <f t="shared" si="166"/>
        <v>#REF!</v>
      </c>
      <c r="AF332" s="32" t="e">
        <f t="shared" si="166"/>
        <v>#REF!</v>
      </c>
      <c r="AG332" s="32" t="e">
        <f t="shared" si="166"/>
        <v>#REF!</v>
      </c>
      <c r="AH332" s="32" t="e">
        <f t="shared" si="166"/>
        <v>#REF!</v>
      </c>
      <c r="AI332" s="32" t="e">
        <f t="shared" si="166"/>
        <v>#REF!</v>
      </c>
      <c r="AJ332" s="32" t="e">
        <f t="shared" si="166"/>
        <v>#REF!</v>
      </c>
      <c r="AK332" s="32" t="e">
        <f t="shared" si="166"/>
        <v>#REF!</v>
      </c>
      <c r="AL332" s="32" t="e">
        <f t="shared" si="166"/>
        <v>#REF!</v>
      </c>
      <c r="AM332" s="32" t="e">
        <f t="shared" si="166"/>
        <v>#REF!</v>
      </c>
      <c r="AN332" s="32" t="e">
        <f t="shared" si="166"/>
        <v>#REF!</v>
      </c>
      <c r="AO332" s="32" t="e">
        <f t="shared" si="166"/>
        <v>#REF!</v>
      </c>
      <c r="AP332" s="32" t="e">
        <f t="shared" si="166"/>
        <v>#REF!</v>
      </c>
      <c r="AQ332" s="32">
        <f t="shared" si="166"/>
        <v>20</v>
      </c>
      <c r="AR332" s="128">
        <f t="shared" ref="AR332:AR395" si="167">AQ332/E332</f>
        <v>1</v>
      </c>
    </row>
    <row r="333" spans="1:44" ht="45" x14ac:dyDescent="0.25">
      <c r="A333" s="59"/>
      <c r="B333" s="27"/>
      <c r="C333" s="37" t="s">
        <v>13</v>
      </c>
      <c r="D333" s="48" t="s">
        <v>14</v>
      </c>
      <c r="E333" s="32">
        <v>20</v>
      </c>
      <c r="F333" s="32" t="e">
        <f t="shared" ref="F333:AP333" si="168">F334+F337</f>
        <v>#REF!</v>
      </c>
      <c r="G333" s="32" t="e">
        <f t="shared" si="168"/>
        <v>#REF!</v>
      </c>
      <c r="H333" s="32" t="e">
        <f t="shared" si="168"/>
        <v>#REF!</v>
      </c>
      <c r="I333" s="32" t="e">
        <f t="shared" si="168"/>
        <v>#REF!</v>
      </c>
      <c r="J333" s="32" t="e">
        <f t="shared" si="168"/>
        <v>#REF!</v>
      </c>
      <c r="K333" s="32" t="e">
        <f t="shared" si="168"/>
        <v>#REF!</v>
      </c>
      <c r="L333" s="32" t="e">
        <f t="shared" si="168"/>
        <v>#REF!</v>
      </c>
      <c r="M333" s="32" t="e">
        <f t="shared" si="168"/>
        <v>#REF!</v>
      </c>
      <c r="N333" s="32" t="e">
        <f t="shared" si="168"/>
        <v>#REF!</v>
      </c>
      <c r="O333" s="32" t="e">
        <f t="shared" si="168"/>
        <v>#REF!</v>
      </c>
      <c r="P333" s="32" t="e">
        <f t="shared" si="168"/>
        <v>#REF!</v>
      </c>
      <c r="Q333" s="32" t="e">
        <f t="shared" si="168"/>
        <v>#REF!</v>
      </c>
      <c r="R333" s="32" t="e">
        <f t="shared" si="168"/>
        <v>#REF!</v>
      </c>
      <c r="S333" s="32" t="e">
        <f t="shared" si="168"/>
        <v>#REF!</v>
      </c>
      <c r="T333" s="32" t="e">
        <f t="shared" si="168"/>
        <v>#REF!</v>
      </c>
      <c r="U333" s="32" t="e">
        <f t="shared" si="168"/>
        <v>#REF!</v>
      </c>
      <c r="V333" s="32" t="e">
        <f t="shared" si="168"/>
        <v>#REF!</v>
      </c>
      <c r="W333" s="32" t="e">
        <f t="shared" si="168"/>
        <v>#REF!</v>
      </c>
      <c r="X333" s="32" t="e">
        <f t="shared" si="168"/>
        <v>#REF!</v>
      </c>
      <c r="Y333" s="32" t="e">
        <f t="shared" si="168"/>
        <v>#REF!</v>
      </c>
      <c r="Z333" s="32" t="e">
        <f t="shared" si="168"/>
        <v>#REF!</v>
      </c>
      <c r="AA333" s="32" t="e">
        <f t="shared" si="168"/>
        <v>#REF!</v>
      </c>
      <c r="AB333" s="32" t="e">
        <f t="shared" si="168"/>
        <v>#REF!</v>
      </c>
      <c r="AC333" s="32" t="e">
        <f t="shared" si="168"/>
        <v>#REF!</v>
      </c>
      <c r="AD333" s="32" t="e">
        <f t="shared" si="168"/>
        <v>#REF!</v>
      </c>
      <c r="AE333" s="32" t="e">
        <f t="shared" si="168"/>
        <v>#REF!</v>
      </c>
      <c r="AF333" s="32" t="e">
        <f t="shared" si="168"/>
        <v>#REF!</v>
      </c>
      <c r="AG333" s="32" t="e">
        <f t="shared" si="168"/>
        <v>#REF!</v>
      </c>
      <c r="AH333" s="32" t="e">
        <f t="shared" si="168"/>
        <v>#REF!</v>
      </c>
      <c r="AI333" s="32" t="e">
        <f t="shared" si="168"/>
        <v>#REF!</v>
      </c>
      <c r="AJ333" s="32" t="e">
        <f t="shared" si="168"/>
        <v>#REF!</v>
      </c>
      <c r="AK333" s="32" t="e">
        <f t="shared" si="168"/>
        <v>#REF!</v>
      </c>
      <c r="AL333" s="32" t="e">
        <f t="shared" si="168"/>
        <v>#REF!</v>
      </c>
      <c r="AM333" s="32" t="e">
        <f t="shared" si="168"/>
        <v>#REF!</v>
      </c>
      <c r="AN333" s="32" t="e">
        <f t="shared" si="168"/>
        <v>#REF!</v>
      </c>
      <c r="AO333" s="32" t="e">
        <f t="shared" si="168"/>
        <v>#REF!</v>
      </c>
      <c r="AP333" s="32" t="e">
        <f t="shared" si="168"/>
        <v>#REF!</v>
      </c>
      <c r="AQ333" s="32">
        <v>20</v>
      </c>
      <c r="AR333" s="128">
        <f t="shared" si="167"/>
        <v>1</v>
      </c>
    </row>
    <row r="334" spans="1:44" ht="45" x14ac:dyDescent="0.25">
      <c r="A334" s="59"/>
      <c r="B334" s="27" t="s">
        <v>45</v>
      </c>
      <c r="C334" s="36"/>
      <c r="D334" s="36" t="s">
        <v>46</v>
      </c>
      <c r="E334" s="32">
        <f>E335</f>
        <v>10</v>
      </c>
      <c r="F334" s="32" t="e">
        <f t="shared" ref="F334:AQ335" si="169">F335</f>
        <v>#REF!</v>
      </c>
      <c r="G334" s="32" t="e">
        <f t="shared" si="169"/>
        <v>#REF!</v>
      </c>
      <c r="H334" s="32" t="e">
        <f t="shared" si="169"/>
        <v>#REF!</v>
      </c>
      <c r="I334" s="32" t="e">
        <f t="shared" si="169"/>
        <v>#REF!</v>
      </c>
      <c r="J334" s="32" t="e">
        <f t="shared" si="169"/>
        <v>#REF!</v>
      </c>
      <c r="K334" s="32" t="e">
        <f t="shared" si="169"/>
        <v>#REF!</v>
      </c>
      <c r="L334" s="32" t="e">
        <f t="shared" si="169"/>
        <v>#REF!</v>
      </c>
      <c r="M334" s="32" t="e">
        <f t="shared" si="169"/>
        <v>#REF!</v>
      </c>
      <c r="N334" s="32" t="e">
        <f t="shared" si="169"/>
        <v>#REF!</v>
      </c>
      <c r="O334" s="32" t="e">
        <f t="shared" si="169"/>
        <v>#REF!</v>
      </c>
      <c r="P334" s="32" t="e">
        <f t="shared" si="169"/>
        <v>#REF!</v>
      </c>
      <c r="Q334" s="32" t="e">
        <f t="shared" si="169"/>
        <v>#REF!</v>
      </c>
      <c r="R334" s="32" t="e">
        <f t="shared" si="169"/>
        <v>#REF!</v>
      </c>
      <c r="S334" s="32" t="e">
        <f t="shared" si="169"/>
        <v>#REF!</v>
      </c>
      <c r="T334" s="32" t="e">
        <f t="shared" si="169"/>
        <v>#REF!</v>
      </c>
      <c r="U334" s="32" t="e">
        <f t="shared" si="169"/>
        <v>#REF!</v>
      </c>
      <c r="V334" s="32" t="e">
        <f t="shared" si="169"/>
        <v>#REF!</v>
      </c>
      <c r="W334" s="32" t="e">
        <f t="shared" si="169"/>
        <v>#REF!</v>
      </c>
      <c r="X334" s="32" t="e">
        <f t="shared" si="169"/>
        <v>#REF!</v>
      </c>
      <c r="Y334" s="32" t="e">
        <f t="shared" si="169"/>
        <v>#REF!</v>
      </c>
      <c r="Z334" s="32" t="e">
        <f t="shared" si="169"/>
        <v>#REF!</v>
      </c>
      <c r="AA334" s="32" t="e">
        <f t="shared" si="169"/>
        <v>#REF!</v>
      </c>
      <c r="AB334" s="32" t="e">
        <f t="shared" si="169"/>
        <v>#REF!</v>
      </c>
      <c r="AC334" s="32" t="e">
        <f t="shared" si="169"/>
        <v>#REF!</v>
      </c>
      <c r="AD334" s="32" t="e">
        <f t="shared" si="169"/>
        <v>#REF!</v>
      </c>
      <c r="AE334" s="32" t="e">
        <f t="shared" si="169"/>
        <v>#REF!</v>
      </c>
      <c r="AF334" s="32" t="e">
        <f t="shared" si="169"/>
        <v>#REF!</v>
      </c>
      <c r="AG334" s="32" t="e">
        <f t="shared" si="169"/>
        <v>#REF!</v>
      </c>
      <c r="AH334" s="32" t="e">
        <f t="shared" si="169"/>
        <v>#REF!</v>
      </c>
      <c r="AI334" s="32" t="e">
        <f t="shared" si="169"/>
        <v>#REF!</v>
      </c>
      <c r="AJ334" s="32" t="e">
        <f t="shared" si="169"/>
        <v>#REF!</v>
      </c>
      <c r="AK334" s="32" t="e">
        <f t="shared" si="169"/>
        <v>#REF!</v>
      </c>
      <c r="AL334" s="32" t="e">
        <f t="shared" si="169"/>
        <v>#REF!</v>
      </c>
      <c r="AM334" s="32" t="e">
        <f t="shared" si="169"/>
        <v>#REF!</v>
      </c>
      <c r="AN334" s="32" t="e">
        <f t="shared" si="169"/>
        <v>#REF!</v>
      </c>
      <c r="AO334" s="32" t="e">
        <f t="shared" si="169"/>
        <v>#REF!</v>
      </c>
      <c r="AP334" s="32" t="e">
        <f t="shared" si="169"/>
        <v>#REF!</v>
      </c>
      <c r="AQ334" s="32">
        <f t="shared" si="169"/>
        <v>10</v>
      </c>
      <c r="AR334" s="128">
        <f t="shared" si="167"/>
        <v>1</v>
      </c>
    </row>
    <row r="335" spans="1:44" ht="45" x14ac:dyDescent="0.25">
      <c r="A335" s="59"/>
      <c r="B335" s="27"/>
      <c r="C335" s="37" t="s">
        <v>13</v>
      </c>
      <c r="D335" s="48" t="s">
        <v>14</v>
      </c>
      <c r="E335" s="32">
        <v>10</v>
      </c>
      <c r="F335" s="32" t="e">
        <f t="shared" si="169"/>
        <v>#REF!</v>
      </c>
      <c r="G335" s="32" t="e">
        <f t="shared" si="169"/>
        <v>#REF!</v>
      </c>
      <c r="H335" s="32" t="e">
        <f t="shared" si="169"/>
        <v>#REF!</v>
      </c>
      <c r="I335" s="32" t="e">
        <f t="shared" si="169"/>
        <v>#REF!</v>
      </c>
      <c r="J335" s="32" t="e">
        <f t="shared" si="169"/>
        <v>#REF!</v>
      </c>
      <c r="K335" s="32" t="e">
        <f t="shared" si="169"/>
        <v>#REF!</v>
      </c>
      <c r="L335" s="32" t="e">
        <f t="shared" si="169"/>
        <v>#REF!</v>
      </c>
      <c r="M335" s="32" t="e">
        <f t="shared" si="169"/>
        <v>#REF!</v>
      </c>
      <c r="N335" s="32" t="e">
        <f t="shared" si="169"/>
        <v>#REF!</v>
      </c>
      <c r="O335" s="32" t="e">
        <f t="shared" si="169"/>
        <v>#REF!</v>
      </c>
      <c r="P335" s="32" t="e">
        <f t="shared" si="169"/>
        <v>#REF!</v>
      </c>
      <c r="Q335" s="32" t="e">
        <f t="shared" si="169"/>
        <v>#REF!</v>
      </c>
      <c r="R335" s="32" t="e">
        <f t="shared" si="169"/>
        <v>#REF!</v>
      </c>
      <c r="S335" s="32" t="e">
        <f t="shared" si="169"/>
        <v>#REF!</v>
      </c>
      <c r="T335" s="32" t="e">
        <f t="shared" si="169"/>
        <v>#REF!</v>
      </c>
      <c r="U335" s="32" t="e">
        <f t="shared" si="169"/>
        <v>#REF!</v>
      </c>
      <c r="V335" s="32" t="e">
        <f t="shared" si="169"/>
        <v>#REF!</v>
      </c>
      <c r="W335" s="32" t="e">
        <f t="shared" si="169"/>
        <v>#REF!</v>
      </c>
      <c r="X335" s="32" t="e">
        <f t="shared" si="169"/>
        <v>#REF!</v>
      </c>
      <c r="Y335" s="32" t="e">
        <f t="shared" si="169"/>
        <v>#REF!</v>
      </c>
      <c r="Z335" s="32" t="e">
        <f t="shared" si="169"/>
        <v>#REF!</v>
      </c>
      <c r="AA335" s="32" t="e">
        <f t="shared" si="169"/>
        <v>#REF!</v>
      </c>
      <c r="AB335" s="32" t="e">
        <f t="shared" si="169"/>
        <v>#REF!</v>
      </c>
      <c r="AC335" s="32" t="e">
        <f t="shared" si="169"/>
        <v>#REF!</v>
      </c>
      <c r="AD335" s="32" t="e">
        <f t="shared" si="169"/>
        <v>#REF!</v>
      </c>
      <c r="AE335" s="32" t="e">
        <f t="shared" si="169"/>
        <v>#REF!</v>
      </c>
      <c r="AF335" s="32" t="e">
        <f t="shared" si="169"/>
        <v>#REF!</v>
      </c>
      <c r="AG335" s="32" t="e">
        <f t="shared" si="169"/>
        <v>#REF!</v>
      </c>
      <c r="AH335" s="32" t="e">
        <f t="shared" si="169"/>
        <v>#REF!</v>
      </c>
      <c r="AI335" s="32" t="e">
        <f t="shared" si="169"/>
        <v>#REF!</v>
      </c>
      <c r="AJ335" s="32" t="e">
        <f t="shared" si="169"/>
        <v>#REF!</v>
      </c>
      <c r="AK335" s="32" t="e">
        <f t="shared" si="169"/>
        <v>#REF!</v>
      </c>
      <c r="AL335" s="32" t="e">
        <f t="shared" si="169"/>
        <v>#REF!</v>
      </c>
      <c r="AM335" s="32" t="e">
        <f t="shared" si="169"/>
        <v>#REF!</v>
      </c>
      <c r="AN335" s="32" t="e">
        <f t="shared" si="169"/>
        <v>#REF!</v>
      </c>
      <c r="AO335" s="32" t="e">
        <f t="shared" si="169"/>
        <v>#REF!</v>
      </c>
      <c r="AP335" s="32" t="e">
        <f t="shared" si="169"/>
        <v>#REF!</v>
      </c>
      <c r="AQ335" s="32">
        <v>10</v>
      </c>
      <c r="AR335" s="128">
        <f t="shared" si="167"/>
        <v>1</v>
      </c>
    </row>
    <row r="336" spans="1:44" ht="33.75" customHeight="1" x14ac:dyDescent="0.25">
      <c r="A336" s="59"/>
      <c r="B336" s="27" t="s">
        <v>47</v>
      </c>
      <c r="C336" s="28"/>
      <c r="D336" s="28" t="s">
        <v>48</v>
      </c>
      <c r="E336" s="32">
        <f>E337+E339</f>
        <v>70</v>
      </c>
      <c r="F336" s="32" t="e">
        <f t="shared" ref="F336:AQ336" si="170">F337+F339</f>
        <v>#REF!</v>
      </c>
      <c r="G336" s="32" t="e">
        <f t="shared" si="170"/>
        <v>#REF!</v>
      </c>
      <c r="H336" s="32" t="e">
        <f t="shared" si="170"/>
        <v>#REF!</v>
      </c>
      <c r="I336" s="32" t="e">
        <f t="shared" si="170"/>
        <v>#REF!</v>
      </c>
      <c r="J336" s="32" t="e">
        <f t="shared" si="170"/>
        <v>#REF!</v>
      </c>
      <c r="K336" s="32" t="e">
        <f t="shared" si="170"/>
        <v>#REF!</v>
      </c>
      <c r="L336" s="32" t="e">
        <f t="shared" si="170"/>
        <v>#REF!</v>
      </c>
      <c r="M336" s="32" t="e">
        <f t="shared" si="170"/>
        <v>#REF!</v>
      </c>
      <c r="N336" s="32" t="e">
        <f t="shared" si="170"/>
        <v>#REF!</v>
      </c>
      <c r="O336" s="32" t="e">
        <f t="shared" si="170"/>
        <v>#REF!</v>
      </c>
      <c r="P336" s="32" t="e">
        <f t="shared" si="170"/>
        <v>#REF!</v>
      </c>
      <c r="Q336" s="32" t="e">
        <f t="shared" si="170"/>
        <v>#REF!</v>
      </c>
      <c r="R336" s="32" t="e">
        <f t="shared" si="170"/>
        <v>#REF!</v>
      </c>
      <c r="S336" s="32" t="e">
        <f t="shared" si="170"/>
        <v>#REF!</v>
      </c>
      <c r="T336" s="32" t="e">
        <f t="shared" si="170"/>
        <v>#REF!</v>
      </c>
      <c r="U336" s="32" t="e">
        <f t="shared" si="170"/>
        <v>#REF!</v>
      </c>
      <c r="V336" s="32" t="e">
        <f t="shared" si="170"/>
        <v>#REF!</v>
      </c>
      <c r="W336" s="32" t="e">
        <f t="shared" si="170"/>
        <v>#REF!</v>
      </c>
      <c r="X336" s="32" t="e">
        <f t="shared" si="170"/>
        <v>#REF!</v>
      </c>
      <c r="Y336" s="32" t="e">
        <f t="shared" si="170"/>
        <v>#REF!</v>
      </c>
      <c r="Z336" s="32" t="e">
        <f t="shared" si="170"/>
        <v>#REF!</v>
      </c>
      <c r="AA336" s="32" t="e">
        <f t="shared" si="170"/>
        <v>#REF!</v>
      </c>
      <c r="AB336" s="32" t="e">
        <f t="shared" si="170"/>
        <v>#REF!</v>
      </c>
      <c r="AC336" s="32" t="e">
        <f t="shared" si="170"/>
        <v>#REF!</v>
      </c>
      <c r="AD336" s="32" t="e">
        <f t="shared" si="170"/>
        <v>#REF!</v>
      </c>
      <c r="AE336" s="32" t="e">
        <f t="shared" si="170"/>
        <v>#REF!</v>
      </c>
      <c r="AF336" s="32" t="e">
        <f t="shared" si="170"/>
        <v>#REF!</v>
      </c>
      <c r="AG336" s="32" t="e">
        <f t="shared" si="170"/>
        <v>#REF!</v>
      </c>
      <c r="AH336" s="32" t="e">
        <f t="shared" si="170"/>
        <v>#REF!</v>
      </c>
      <c r="AI336" s="32" t="e">
        <f t="shared" si="170"/>
        <v>#REF!</v>
      </c>
      <c r="AJ336" s="32" t="e">
        <f t="shared" si="170"/>
        <v>#REF!</v>
      </c>
      <c r="AK336" s="32" t="e">
        <f t="shared" si="170"/>
        <v>#REF!</v>
      </c>
      <c r="AL336" s="32" t="e">
        <f t="shared" si="170"/>
        <v>#REF!</v>
      </c>
      <c r="AM336" s="32" t="e">
        <f t="shared" si="170"/>
        <v>#REF!</v>
      </c>
      <c r="AN336" s="32" t="e">
        <f t="shared" si="170"/>
        <v>#REF!</v>
      </c>
      <c r="AO336" s="32" t="e">
        <f t="shared" si="170"/>
        <v>#REF!</v>
      </c>
      <c r="AP336" s="32" t="e">
        <f t="shared" si="170"/>
        <v>#REF!</v>
      </c>
      <c r="AQ336" s="32">
        <f t="shared" si="170"/>
        <v>70</v>
      </c>
      <c r="AR336" s="128">
        <f t="shared" si="167"/>
        <v>1</v>
      </c>
    </row>
    <row r="337" spans="1:44" ht="45" x14ac:dyDescent="0.25">
      <c r="A337" s="59"/>
      <c r="B337" s="27" t="s">
        <v>49</v>
      </c>
      <c r="C337" s="36"/>
      <c r="D337" s="36" t="s">
        <v>50</v>
      </c>
      <c r="E337" s="32">
        <f>E338</f>
        <v>30</v>
      </c>
      <c r="F337" s="32" t="e">
        <f t="shared" ref="F337:AQ340" si="171">F338</f>
        <v>#REF!</v>
      </c>
      <c r="G337" s="32" t="e">
        <f t="shared" si="171"/>
        <v>#REF!</v>
      </c>
      <c r="H337" s="32" t="e">
        <f t="shared" si="171"/>
        <v>#REF!</v>
      </c>
      <c r="I337" s="32" t="e">
        <f t="shared" si="171"/>
        <v>#REF!</v>
      </c>
      <c r="J337" s="32" t="e">
        <f t="shared" si="171"/>
        <v>#REF!</v>
      </c>
      <c r="K337" s="32" t="e">
        <f t="shared" si="171"/>
        <v>#REF!</v>
      </c>
      <c r="L337" s="32" t="e">
        <f t="shared" si="171"/>
        <v>#REF!</v>
      </c>
      <c r="M337" s="32" t="e">
        <f t="shared" si="171"/>
        <v>#REF!</v>
      </c>
      <c r="N337" s="32" t="e">
        <f t="shared" si="171"/>
        <v>#REF!</v>
      </c>
      <c r="O337" s="32" t="e">
        <f t="shared" si="171"/>
        <v>#REF!</v>
      </c>
      <c r="P337" s="32" t="e">
        <f t="shared" si="171"/>
        <v>#REF!</v>
      </c>
      <c r="Q337" s="32" t="e">
        <f t="shared" si="171"/>
        <v>#REF!</v>
      </c>
      <c r="R337" s="32" t="e">
        <f t="shared" si="171"/>
        <v>#REF!</v>
      </c>
      <c r="S337" s="32" t="e">
        <f t="shared" si="171"/>
        <v>#REF!</v>
      </c>
      <c r="T337" s="32" t="e">
        <f t="shared" si="171"/>
        <v>#REF!</v>
      </c>
      <c r="U337" s="32" t="e">
        <f t="shared" si="171"/>
        <v>#REF!</v>
      </c>
      <c r="V337" s="32" t="e">
        <f t="shared" si="171"/>
        <v>#REF!</v>
      </c>
      <c r="W337" s="32" t="e">
        <f t="shared" si="171"/>
        <v>#REF!</v>
      </c>
      <c r="X337" s="32" t="e">
        <f t="shared" si="171"/>
        <v>#REF!</v>
      </c>
      <c r="Y337" s="32" t="e">
        <f t="shared" si="171"/>
        <v>#REF!</v>
      </c>
      <c r="Z337" s="32" t="e">
        <f t="shared" si="171"/>
        <v>#REF!</v>
      </c>
      <c r="AA337" s="32" t="e">
        <f t="shared" si="171"/>
        <v>#REF!</v>
      </c>
      <c r="AB337" s="32" t="e">
        <f t="shared" si="171"/>
        <v>#REF!</v>
      </c>
      <c r="AC337" s="32" t="e">
        <f t="shared" si="171"/>
        <v>#REF!</v>
      </c>
      <c r="AD337" s="32" t="e">
        <f t="shared" si="171"/>
        <v>#REF!</v>
      </c>
      <c r="AE337" s="32" t="e">
        <f t="shared" si="171"/>
        <v>#REF!</v>
      </c>
      <c r="AF337" s="32" t="e">
        <f t="shared" si="171"/>
        <v>#REF!</v>
      </c>
      <c r="AG337" s="32" t="e">
        <f t="shared" si="171"/>
        <v>#REF!</v>
      </c>
      <c r="AH337" s="32" t="e">
        <f t="shared" si="171"/>
        <v>#REF!</v>
      </c>
      <c r="AI337" s="32" t="e">
        <f t="shared" si="171"/>
        <v>#REF!</v>
      </c>
      <c r="AJ337" s="32" t="e">
        <f t="shared" si="171"/>
        <v>#REF!</v>
      </c>
      <c r="AK337" s="32" t="e">
        <f t="shared" si="171"/>
        <v>#REF!</v>
      </c>
      <c r="AL337" s="32" t="e">
        <f t="shared" si="171"/>
        <v>#REF!</v>
      </c>
      <c r="AM337" s="32" t="e">
        <f t="shared" si="171"/>
        <v>#REF!</v>
      </c>
      <c r="AN337" s="32" t="e">
        <f t="shared" si="171"/>
        <v>#REF!</v>
      </c>
      <c r="AO337" s="32" t="e">
        <f t="shared" si="171"/>
        <v>#REF!</v>
      </c>
      <c r="AP337" s="32" t="e">
        <f t="shared" si="171"/>
        <v>#REF!</v>
      </c>
      <c r="AQ337" s="32">
        <f t="shared" si="171"/>
        <v>30</v>
      </c>
      <c r="AR337" s="128">
        <f t="shared" si="167"/>
        <v>1</v>
      </c>
    </row>
    <row r="338" spans="1:44" ht="45" x14ac:dyDescent="0.25">
      <c r="A338" s="59"/>
      <c r="B338" s="27"/>
      <c r="C338" s="37" t="s">
        <v>13</v>
      </c>
      <c r="D338" s="48" t="s">
        <v>14</v>
      </c>
      <c r="E338" s="32">
        <v>30</v>
      </c>
      <c r="F338" s="32" t="e">
        <f t="shared" si="171"/>
        <v>#REF!</v>
      </c>
      <c r="G338" s="32" t="e">
        <f t="shared" si="171"/>
        <v>#REF!</v>
      </c>
      <c r="H338" s="32" t="e">
        <f t="shared" si="171"/>
        <v>#REF!</v>
      </c>
      <c r="I338" s="32" t="e">
        <f t="shared" si="171"/>
        <v>#REF!</v>
      </c>
      <c r="J338" s="32" t="e">
        <f t="shared" si="171"/>
        <v>#REF!</v>
      </c>
      <c r="K338" s="32" t="e">
        <f t="shared" si="171"/>
        <v>#REF!</v>
      </c>
      <c r="L338" s="32" t="e">
        <f t="shared" si="171"/>
        <v>#REF!</v>
      </c>
      <c r="M338" s="32" t="e">
        <f t="shared" si="171"/>
        <v>#REF!</v>
      </c>
      <c r="N338" s="32" t="e">
        <f t="shared" si="171"/>
        <v>#REF!</v>
      </c>
      <c r="O338" s="32" t="e">
        <f t="shared" si="171"/>
        <v>#REF!</v>
      </c>
      <c r="P338" s="32" t="e">
        <f t="shared" si="171"/>
        <v>#REF!</v>
      </c>
      <c r="Q338" s="32" t="e">
        <f t="shared" si="171"/>
        <v>#REF!</v>
      </c>
      <c r="R338" s="32" t="e">
        <f t="shared" si="171"/>
        <v>#REF!</v>
      </c>
      <c r="S338" s="32" t="e">
        <f t="shared" si="171"/>
        <v>#REF!</v>
      </c>
      <c r="T338" s="32" t="e">
        <f t="shared" si="171"/>
        <v>#REF!</v>
      </c>
      <c r="U338" s="32" t="e">
        <f t="shared" si="171"/>
        <v>#REF!</v>
      </c>
      <c r="V338" s="32" t="e">
        <f t="shared" si="171"/>
        <v>#REF!</v>
      </c>
      <c r="W338" s="32" t="e">
        <f t="shared" si="171"/>
        <v>#REF!</v>
      </c>
      <c r="X338" s="32" t="e">
        <f t="shared" si="171"/>
        <v>#REF!</v>
      </c>
      <c r="Y338" s="32" t="e">
        <f t="shared" si="171"/>
        <v>#REF!</v>
      </c>
      <c r="Z338" s="32" t="e">
        <f t="shared" si="171"/>
        <v>#REF!</v>
      </c>
      <c r="AA338" s="32" t="e">
        <f t="shared" si="171"/>
        <v>#REF!</v>
      </c>
      <c r="AB338" s="32" t="e">
        <f t="shared" si="171"/>
        <v>#REF!</v>
      </c>
      <c r="AC338" s="32" t="e">
        <f t="shared" si="171"/>
        <v>#REF!</v>
      </c>
      <c r="AD338" s="32" t="e">
        <f t="shared" si="171"/>
        <v>#REF!</v>
      </c>
      <c r="AE338" s="32" t="e">
        <f t="shared" si="171"/>
        <v>#REF!</v>
      </c>
      <c r="AF338" s="32" t="e">
        <f t="shared" si="171"/>
        <v>#REF!</v>
      </c>
      <c r="AG338" s="32" t="e">
        <f t="shared" si="171"/>
        <v>#REF!</v>
      </c>
      <c r="AH338" s="32" t="e">
        <f t="shared" si="171"/>
        <v>#REF!</v>
      </c>
      <c r="AI338" s="32" t="e">
        <f t="shared" si="171"/>
        <v>#REF!</v>
      </c>
      <c r="AJ338" s="32" t="e">
        <f t="shared" si="171"/>
        <v>#REF!</v>
      </c>
      <c r="AK338" s="32" t="e">
        <f t="shared" si="171"/>
        <v>#REF!</v>
      </c>
      <c r="AL338" s="32" t="e">
        <f t="shared" si="171"/>
        <v>#REF!</v>
      </c>
      <c r="AM338" s="32" t="e">
        <f t="shared" si="171"/>
        <v>#REF!</v>
      </c>
      <c r="AN338" s="32" t="e">
        <f t="shared" si="171"/>
        <v>#REF!</v>
      </c>
      <c r="AO338" s="32" t="e">
        <f t="shared" si="171"/>
        <v>#REF!</v>
      </c>
      <c r="AP338" s="32" t="e">
        <f t="shared" si="171"/>
        <v>#REF!</v>
      </c>
      <c r="AQ338" s="32">
        <v>30</v>
      </c>
      <c r="AR338" s="128">
        <f t="shared" si="167"/>
        <v>1</v>
      </c>
    </row>
    <row r="339" spans="1:44" ht="35.25" customHeight="1" x14ac:dyDescent="0.25">
      <c r="A339" s="59"/>
      <c r="B339" s="27" t="s">
        <v>51</v>
      </c>
      <c r="C339" s="36"/>
      <c r="D339" s="36" t="s">
        <v>52</v>
      </c>
      <c r="E339" s="32">
        <f>E340</f>
        <v>40</v>
      </c>
      <c r="F339" s="32" t="e">
        <f t="shared" si="171"/>
        <v>#REF!</v>
      </c>
      <c r="G339" s="32" t="e">
        <f t="shared" si="171"/>
        <v>#REF!</v>
      </c>
      <c r="H339" s="32" t="e">
        <f t="shared" si="171"/>
        <v>#REF!</v>
      </c>
      <c r="I339" s="32" t="e">
        <f t="shared" si="171"/>
        <v>#REF!</v>
      </c>
      <c r="J339" s="32" t="e">
        <f t="shared" si="171"/>
        <v>#REF!</v>
      </c>
      <c r="K339" s="32" t="e">
        <f t="shared" si="171"/>
        <v>#REF!</v>
      </c>
      <c r="L339" s="32" t="e">
        <f t="shared" si="171"/>
        <v>#REF!</v>
      </c>
      <c r="M339" s="32" t="e">
        <f t="shared" si="171"/>
        <v>#REF!</v>
      </c>
      <c r="N339" s="32" t="e">
        <f t="shared" si="171"/>
        <v>#REF!</v>
      </c>
      <c r="O339" s="32" t="e">
        <f t="shared" si="171"/>
        <v>#REF!</v>
      </c>
      <c r="P339" s="32" t="e">
        <f t="shared" si="171"/>
        <v>#REF!</v>
      </c>
      <c r="Q339" s="32" t="e">
        <f t="shared" si="171"/>
        <v>#REF!</v>
      </c>
      <c r="R339" s="32" t="e">
        <f t="shared" si="171"/>
        <v>#REF!</v>
      </c>
      <c r="S339" s="32" t="e">
        <f t="shared" si="171"/>
        <v>#REF!</v>
      </c>
      <c r="T339" s="32" t="e">
        <f t="shared" si="171"/>
        <v>#REF!</v>
      </c>
      <c r="U339" s="32" t="e">
        <f t="shared" si="171"/>
        <v>#REF!</v>
      </c>
      <c r="V339" s="32" t="e">
        <f t="shared" si="171"/>
        <v>#REF!</v>
      </c>
      <c r="W339" s="32" t="e">
        <f t="shared" si="171"/>
        <v>#REF!</v>
      </c>
      <c r="X339" s="32" t="e">
        <f t="shared" si="171"/>
        <v>#REF!</v>
      </c>
      <c r="Y339" s="32" t="e">
        <f t="shared" si="171"/>
        <v>#REF!</v>
      </c>
      <c r="Z339" s="32" t="e">
        <f t="shared" si="171"/>
        <v>#REF!</v>
      </c>
      <c r="AA339" s="32" t="e">
        <f t="shared" si="171"/>
        <v>#REF!</v>
      </c>
      <c r="AB339" s="32" t="e">
        <f t="shared" si="171"/>
        <v>#REF!</v>
      </c>
      <c r="AC339" s="32" t="e">
        <f t="shared" si="171"/>
        <v>#REF!</v>
      </c>
      <c r="AD339" s="32" t="e">
        <f t="shared" si="171"/>
        <v>#REF!</v>
      </c>
      <c r="AE339" s="32" t="e">
        <f t="shared" si="171"/>
        <v>#REF!</v>
      </c>
      <c r="AF339" s="32" t="e">
        <f t="shared" si="171"/>
        <v>#REF!</v>
      </c>
      <c r="AG339" s="32" t="e">
        <f t="shared" si="171"/>
        <v>#REF!</v>
      </c>
      <c r="AH339" s="32" t="e">
        <f t="shared" si="171"/>
        <v>#REF!</v>
      </c>
      <c r="AI339" s="32" t="e">
        <f t="shared" si="171"/>
        <v>#REF!</v>
      </c>
      <c r="AJ339" s="32" t="e">
        <f t="shared" si="171"/>
        <v>#REF!</v>
      </c>
      <c r="AK339" s="32" t="e">
        <f t="shared" si="171"/>
        <v>#REF!</v>
      </c>
      <c r="AL339" s="32" t="e">
        <f t="shared" si="171"/>
        <v>#REF!</v>
      </c>
      <c r="AM339" s="32" t="e">
        <f t="shared" si="171"/>
        <v>#REF!</v>
      </c>
      <c r="AN339" s="32" t="e">
        <f t="shared" si="171"/>
        <v>#REF!</v>
      </c>
      <c r="AO339" s="32" t="e">
        <f t="shared" si="171"/>
        <v>#REF!</v>
      </c>
      <c r="AP339" s="32" t="e">
        <f t="shared" si="171"/>
        <v>#REF!</v>
      </c>
      <c r="AQ339" s="32">
        <f t="shared" si="171"/>
        <v>40</v>
      </c>
      <c r="AR339" s="128">
        <f t="shared" si="167"/>
        <v>1</v>
      </c>
    </row>
    <row r="340" spans="1:44" ht="45" x14ac:dyDescent="0.25">
      <c r="A340" s="59"/>
      <c r="B340" s="27"/>
      <c r="C340" s="37" t="s">
        <v>13</v>
      </c>
      <c r="D340" s="48" t="s">
        <v>14</v>
      </c>
      <c r="E340" s="32">
        <v>40</v>
      </c>
      <c r="F340" s="111" t="e">
        <f t="shared" si="171"/>
        <v>#REF!</v>
      </c>
      <c r="G340" s="111" t="e">
        <f t="shared" si="171"/>
        <v>#REF!</v>
      </c>
      <c r="H340" s="111" t="e">
        <f t="shared" si="171"/>
        <v>#REF!</v>
      </c>
      <c r="I340" s="111" t="e">
        <f t="shared" si="171"/>
        <v>#REF!</v>
      </c>
      <c r="J340" s="111" t="e">
        <f t="shared" si="171"/>
        <v>#REF!</v>
      </c>
      <c r="K340" s="111" t="e">
        <f t="shared" si="171"/>
        <v>#REF!</v>
      </c>
      <c r="L340" s="111" t="e">
        <f t="shared" si="171"/>
        <v>#REF!</v>
      </c>
      <c r="M340" s="111" t="e">
        <f t="shared" si="171"/>
        <v>#REF!</v>
      </c>
      <c r="N340" s="111" t="e">
        <f t="shared" si="171"/>
        <v>#REF!</v>
      </c>
      <c r="O340" s="111" t="e">
        <f t="shared" si="171"/>
        <v>#REF!</v>
      </c>
      <c r="P340" s="111" t="e">
        <f t="shared" si="171"/>
        <v>#REF!</v>
      </c>
      <c r="Q340" s="111" t="e">
        <f t="shared" si="171"/>
        <v>#REF!</v>
      </c>
      <c r="R340" s="111" t="e">
        <f t="shared" si="171"/>
        <v>#REF!</v>
      </c>
      <c r="S340" s="111" t="e">
        <f t="shared" si="171"/>
        <v>#REF!</v>
      </c>
      <c r="T340" s="111" t="e">
        <f t="shared" si="171"/>
        <v>#REF!</v>
      </c>
      <c r="U340" s="111" t="e">
        <f t="shared" si="171"/>
        <v>#REF!</v>
      </c>
      <c r="V340" s="111" t="e">
        <f t="shared" si="171"/>
        <v>#REF!</v>
      </c>
      <c r="W340" s="111" t="e">
        <f t="shared" si="171"/>
        <v>#REF!</v>
      </c>
      <c r="X340" s="111" t="e">
        <f t="shared" si="171"/>
        <v>#REF!</v>
      </c>
      <c r="Y340" s="111" t="e">
        <f t="shared" si="171"/>
        <v>#REF!</v>
      </c>
      <c r="Z340" s="111" t="e">
        <f t="shared" si="171"/>
        <v>#REF!</v>
      </c>
      <c r="AA340" s="111" t="e">
        <f t="shared" si="171"/>
        <v>#REF!</v>
      </c>
      <c r="AB340" s="111" t="e">
        <f t="shared" si="171"/>
        <v>#REF!</v>
      </c>
      <c r="AC340" s="111" t="e">
        <f t="shared" si="171"/>
        <v>#REF!</v>
      </c>
      <c r="AD340" s="111" t="e">
        <f t="shared" si="171"/>
        <v>#REF!</v>
      </c>
      <c r="AE340" s="111" t="e">
        <f t="shared" si="171"/>
        <v>#REF!</v>
      </c>
      <c r="AF340" s="111" t="e">
        <f t="shared" si="171"/>
        <v>#REF!</v>
      </c>
      <c r="AG340" s="111" t="e">
        <f t="shared" si="171"/>
        <v>#REF!</v>
      </c>
      <c r="AH340" s="111" t="e">
        <f t="shared" si="171"/>
        <v>#REF!</v>
      </c>
      <c r="AI340" s="111" t="e">
        <f t="shared" si="171"/>
        <v>#REF!</v>
      </c>
      <c r="AJ340" s="111" t="e">
        <f t="shared" si="171"/>
        <v>#REF!</v>
      </c>
      <c r="AK340" s="111" t="e">
        <f t="shared" si="171"/>
        <v>#REF!</v>
      </c>
      <c r="AL340" s="111" t="e">
        <f t="shared" si="171"/>
        <v>#REF!</v>
      </c>
      <c r="AM340" s="111" t="e">
        <f t="shared" si="171"/>
        <v>#REF!</v>
      </c>
      <c r="AN340" s="111" t="e">
        <f t="shared" si="171"/>
        <v>#REF!</v>
      </c>
      <c r="AO340" s="111" t="e">
        <f t="shared" si="171"/>
        <v>#REF!</v>
      </c>
      <c r="AP340" s="111" t="e">
        <f t="shared" si="171"/>
        <v>#REF!</v>
      </c>
      <c r="AQ340" s="32">
        <v>40</v>
      </c>
      <c r="AR340" s="128">
        <f t="shared" si="167"/>
        <v>1</v>
      </c>
    </row>
    <row r="341" spans="1:44" ht="30" x14ac:dyDescent="0.25">
      <c r="A341" s="59"/>
      <c r="B341" s="27" t="s">
        <v>53</v>
      </c>
      <c r="C341" s="28"/>
      <c r="D341" s="28" t="s">
        <v>54</v>
      </c>
      <c r="E341" s="32">
        <f>E342+E344</f>
        <v>175</v>
      </c>
      <c r="F341" s="32" t="e">
        <f t="shared" ref="F341:AQ341" si="172">F342+F344</f>
        <v>#REF!</v>
      </c>
      <c r="G341" s="32" t="e">
        <f t="shared" si="172"/>
        <v>#REF!</v>
      </c>
      <c r="H341" s="32" t="e">
        <f t="shared" si="172"/>
        <v>#REF!</v>
      </c>
      <c r="I341" s="32" t="e">
        <f t="shared" si="172"/>
        <v>#REF!</v>
      </c>
      <c r="J341" s="32" t="e">
        <f t="shared" si="172"/>
        <v>#REF!</v>
      </c>
      <c r="K341" s="32" t="e">
        <f t="shared" si="172"/>
        <v>#REF!</v>
      </c>
      <c r="L341" s="32" t="e">
        <f t="shared" si="172"/>
        <v>#REF!</v>
      </c>
      <c r="M341" s="32" t="e">
        <f t="shared" si="172"/>
        <v>#REF!</v>
      </c>
      <c r="N341" s="32" t="e">
        <f t="shared" si="172"/>
        <v>#REF!</v>
      </c>
      <c r="O341" s="32" t="e">
        <f t="shared" si="172"/>
        <v>#REF!</v>
      </c>
      <c r="P341" s="32" t="e">
        <f t="shared" si="172"/>
        <v>#REF!</v>
      </c>
      <c r="Q341" s="32" t="e">
        <f t="shared" si="172"/>
        <v>#REF!</v>
      </c>
      <c r="R341" s="32" t="e">
        <f t="shared" si="172"/>
        <v>#REF!</v>
      </c>
      <c r="S341" s="32" t="e">
        <f t="shared" si="172"/>
        <v>#REF!</v>
      </c>
      <c r="T341" s="32" t="e">
        <f t="shared" si="172"/>
        <v>#REF!</v>
      </c>
      <c r="U341" s="32" t="e">
        <f t="shared" si="172"/>
        <v>#REF!</v>
      </c>
      <c r="V341" s="32" t="e">
        <f t="shared" si="172"/>
        <v>#REF!</v>
      </c>
      <c r="W341" s="32" t="e">
        <f t="shared" si="172"/>
        <v>#REF!</v>
      </c>
      <c r="X341" s="32" t="e">
        <f t="shared" si="172"/>
        <v>#REF!</v>
      </c>
      <c r="Y341" s="32" t="e">
        <f t="shared" si="172"/>
        <v>#REF!</v>
      </c>
      <c r="Z341" s="32" t="e">
        <f t="shared" si="172"/>
        <v>#REF!</v>
      </c>
      <c r="AA341" s="32" t="e">
        <f t="shared" si="172"/>
        <v>#REF!</v>
      </c>
      <c r="AB341" s="32" t="e">
        <f t="shared" si="172"/>
        <v>#REF!</v>
      </c>
      <c r="AC341" s="32" t="e">
        <f t="shared" si="172"/>
        <v>#REF!</v>
      </c>
      <c r="AD341" s="32" t="e">
        <f t="shared" si="172"/>
        <v>#REF!</v>
      </c>
      <c r="AE341" s="32" t="e">
        <f t="shared" si="172"/>
        <v>#REF!</v>
      </c>
      <c r="AF341" s="32" t="e">
        <f t="shared" si="172"/>
        <v>#REF!</v>
      </c>
      <c r="AG341" s="32" t="e">
        <f t="shared" si="172"/>
        <v>#REF!</v>
      </c>
      <c r="AH341" s="32" t="e">
        <f t="shared" si="172"/>
        <v>#REF!</v>
      </c>
      <c r="AI341" s="32" t="e">
        <f t="shared" si="172"/>
        <v>#REF!</v>
      </c>
      <c r="AJ341" s="32" t="e">
        <f t="shared" si="172"/>
        <v>#REF!</v>
      </c>
      <c r="AK341" s="32" t="e">
        <f t="shared" si="172"/>
        <v>#REF!</v>
      </c>
      <c r="AL341" s="32" t="e">
        <f t="shared" si="172"/>
        <v>#REF!</v>
      </c>
      <c r="AM341" s="32" t="e">
        <f t="shared" si="172"/>
        <v>#REF!</v>
      </c>
      <c r="AN341" s="32" t="e">
        <f t="shared" si="172"/>
        <v>#REF!</v>
      </c>
      <c r="AO341" s="32" t="e">
        <f t="shared" si="172"/>
        <v>#REF!</v>
      </c>
      <c r="AP341" s="32" t="e">
        <f t="shared" si="172"/>
        <v>#REF!</v>
      </c>
      <c r="AQ341" s="32">
        <f t="shared" si="172"/>
        <v>128.15899999999999</v>
      </c>
      <c r="AR341" s="128">
        <f t="shared" si="167"/>
        <v>0.7323371428571428</v>
      </c>
    </row>
    <row r="342" spans="1:44" ht="60" x14ac:dyDescent="0.25">
      <c r="A342" s="59"/>
      <c r="B342" s="27" t="s">
        <v>55</v>
      </c>
      <c r="C342" s="36"/>
      <c r="D342" s="36" t="s">
        <v>56</v>
      </c>
      <c r="E342" s="32">
        <f>E343</f>
        <v>155</v>
      </c>
      <c r="F342" s="32" t="e">
        <f t="shared" ref="F342:AQ342" si="173">F343</f>
        <v>#REF!</v>
      </c>
      <c r="G342" s="32" t="e">
        <f t="shared" si="173"/>
        <v>#REF!</v>
      </c>
      <c r="H342" s="32" t="e">
        <f t="shared" si="173"/>
        <v>#REF!</v>
      </c>
      <c r="I342" s="32" t="e">
        <f t="shared" si="173"/>
        <v>#REF!</v>
      </c>
      <c r="J342" s="32" t="e">
        <f t="shared" si="173"/>
        <v>#REF!</v>
      </c>
      <c r="K342" s="32" t="e">
        <f t="shared" si="173"/>
        <v>#REF!</v>
      </c>
      <c r="L342" s="32" t="e">
        <f t="shared" si="173"/>
        <v>#REF!</v>
      </c>
      <c r="M342" s="32" t="e">
        <f t="shared" si="173"/>
        <v>#REF!</v>
      </c>
      <c r="N342" s="32" t="e">
        <f t="shared" si="173"/>
        <v>#REF!</v>
      </c>
      <c r="O342" s="32" t="e">
        <f t="shared" si="173"/>
        <v>#REF!</v>
      </c>
      <c r="P342" s="32" t="e">
        <f t="shared" si="173"/>
        <v>#REF!</v>
      </c>
      <c r="Q342" s="32" t="e">
        <f t="shared" si="173"/>
        <v>#REF!</v>
      </c>
      <c r="R342" s="32" t="e">
        <f t="shared" si="173"/>
        <v>#REF!</v>
      </c>
      <c r="S342" s="32" t="e">
        <f t="shared" si="173"/>
        <v>#REF!</v>
      </c>
      <c r="T342" s="32" t="e">
        <f t="shared" si="173"/>
        <v>#REF!</v>
      </c>
      <c r="U342" s="32" t="e">
        <f t="shared" si="173"/>
        <v>#REF!</v>
      </c>
      <c r="V342" s="32" t="e">
        <f t="shared" si="173"/>
        <v>#REF!</v>
      </c>
      <c r="W342" s="32" t="e">
        <f t="shared" si="173"/>
        <v>#REF!</v>
      </c>
      <c r="X342" s="32" t="e">
        <f t="shared" si="173"/>
        <v>#REF!</v>
      </c>
      <c r="Y342" s="32" t="e">
        <f t="shared" si="173"/>
        <v>#REF!</v>
      </c>
      <c r="Z342" s="32" t="e">
        <f t="shared" si="173"/>
        <v>#REF!</v>
      </c>
      <c r="AA342" s="32" t="e">
        <f t="shared" si="173"/>
        <v>#REF!</v>
      </c>
      <c r="AB342" s="32" t="e">
        <f t="shared" si="173"/>
        <v>#REF!</v>
      </c>
      <c r="AC342" s="32" t="e">
        <f t="shared" si="173"/>
        <v>#REF!</v>
      </c>
      <c r="AD342" s="32" t="e">
        <f t="shared" si="173"/>
        <v>#REF!</v>
      </c>
      <c r="AE342" s="32" t="e">
        <f t="shared" si="173"/>
        <v>#REF!</v>
      </c>
      <c r="AF342" s="32" t="e">
        <f t="shared" si="173"/>
        <v>#REF!</v>
      </c>
      <c r="AG342" s="32" t="e">
        <f t="shared" si="173"/>
        <v>#REF!</v>
      </c>
      <c r="AH342" s="32" t="e">
        <f t="shared" si="173"/>
        <v>#REF!</v>
      </c>
      <c r="AI342" s="32" t="e">
        <f t="shared" si="173"/>
        <v>#REF!</v>
      </c>
      <c r="AJ342" s="32" t="e">
        <f t="shared" si="173"/>
        <v>#REF!</v>
      </c>
      <c r="AK342" s="32" t="e">
        <f t="shared" si="173"/>
        <v>#REF!</v>
      </c>
      <c r="AL342" s="32" t="e">
        <f t="shared" si="173"/>
        <v>#REF!</v>
      </c>
      <c r="AM342" s="32" t="e">
        <f t="shared" si="173"/>
        <v>#REF!</v>
      </c>
      <c r="AN342" s="32" t="e">
        <f t="shared" si="173"/>
        <v>#REF!</v>
      </c>
      <c r="AO342" s="32" t="e">
        <f t="shared" si="173"/>
        <v>#REF!</v>
      </c>
      <c r="AP342" s="32" t="e">
        <f t="shared" si="173"/>
        <v>#REF!</v>
      </c>
      <c r="AQ342" s="32">
        <f t="shared" si="173"/>
        <v>108.96899999999999</v>
      </c>
      <c r="AR342" s="128">
        <f t="shared" si="167"/>
        <v>0.70302580645161283</v>
      </c>
    </row>
    <row r="343" spans="1:44" ht="45" x14ac:dyDescent="0.25">
      <c r="A343" s="59"/>
      <c r="B343" s="127"/>
      <c r="C343" s="37" t="s">
        <v>13</v>
      </c>
      <c r="D343" s="48" t="s">
        <v>14</v>
      </c>
      <c r="E343" s="32">
        <v>155</v>
      </c>
      <c r="F343" s="32" t="e">
        <f>F344+#REF!+#REF!+F346+F348</f>
        <v>#REF!</v>
      </c>
      <c r="G343" s="32" t="e">
        <f>G344+#REF!+#REF!+G346+G348</f>
        <v>#REF!</v>
      </c>
      <c r="H343" s="32" t="e">
        <f>H344+#REF!+#REF!+H346+H348</f>
        <v>#REF!</v>
      </c>
      <c r="I343" s="32" t="e">
        <f>I344+#REF!+#REF!+I346+I348</f>
        <v>#REF!</v>
      </c>
      <c r="J343" s="32" t="e">
        <f>J344+#REF!+#REF!+J346+J348</f>
        <v>#REF!</v>
      </c>
      <c r="K343" s="32" t="e">
        <f>K344+#REF!+#REF!+K346+K348</f>
        <v>#REF!</v>
      </c>
      <c r="L343" s="32" t="e">
        <f>L344+#REF!+#REF!+L346+L348</f>
        <v>#REF!</v>
      </c>
      <c r="M343" s="32" t="e">
        <f>M344+#REF!+#REF!+M346+M348</f>
        <v>#REF!</v>
      </c>
      <c r="N343" s="32" t="e">
        <f>N344+#REF!+#REF!+N346+N348</f>
        <v>#REF!</v>
      </c>
      <c r="O343" s="32" t="e">
        <f>O344+#REF!+#REF!+O346+O348</f>
        <v>#REF!</v>
      </c>
      <c r="P343" s="32" t="e">
        <f>P344+#REF!+#REF!+P346+P348</f>
        <v>#REF!</v>
      </c>
      <c r="Q343" s="32" t="e">
        <f>Q344+#REF!+#REF!+Q346+Q348</f>
        <v>#REF!</v>
      </c>
      <c r="R343" s="32" t="e">
        <f>R344+#REF!+#REF!+R346+R348</f>
        <v>#REF!</v>
      </c>
      <c r="S343" s="32" t="e">
        <f>S344+#REF!+#REF!+S346+S348</f>
        <v>#REF!</v>
      </c>
      <c r="T343" s="32" t="e">
        <f>T344+#REF!+#REF!+T346+T348</f>
        <v>#REF!</v>
      </c>
      <c r="U343" s="32" t="e">
        <f>U344+#REF!+#REF!+U346+U348</f>
        <v>#REF!</v>
      </c>
      <c r="V343" s="32" t="e">
        <f>V344+#REF!+#REF!+V346+V348</f>
        <v>#REF!</v>
      </c>
      <c r="W343" s="32" t="e">
        <f>W344+#REF!+#REF!+W346+W348</f>
        <v>#REF!</v>
      </c>
      <c r="X343" s="32" t="e">
        <f>X344+#REF!+#REF!+X346+X348</f>
        <v>#REF!</v>
      </c>
      <c r="Y343" s="32" t="e">
        <f>Y344+#REF!+#REF!+Y346+Y348</f>
        <v>#REF!</v>
      </c>
      <c r="Z343" s="32" t="e">
        <f>Z344+#REF!+#REF!+Z346+Z348</f>
        <v>#REF!</v>
      </c>
      <c r="AA343" s="32" t="e">
        <f>AA344+#REF!+#REF!+AA346+AA348</f>
        <v>#REF!</v>
      </c>
      <c r="AB343" s="32" t="e">
        <f>AB344+#REF!+#REF!+AB346+AB348</f>
        <v>#REF!</v>
      </c>
      <c r="AC343" s="32" t="e">
        <f>AC344+#REF!+#REF!+AC346+AC348</f>
        <v>#REF!</v>
      </c>
      <c r="AD343" s="32" t="e">
        <f>AD344+#REF!+#REF!+AD346+AD348</f>
        <v>#REF!</v>
      </c>
      <c r="AE343" s="32" t="e">
        <f>AE344+#REF!+#REF!+AE346+AE348</f>
        <v>#REF!</v>
      </c>
      <c r="AF343" s="32" t="e">
        <f>AF344+#REF!+#REF!+AF346+AF348</f>
        <v>#REF!</v>
      </c>
      <c r="AG343" s="32" t="e">
        <f>AG344+#REF!+#REF!+AG346+AG348</f>
        <v>#REF!</v>
      </c>
      <c r="AH343" s="32" t="e">
        <f>AH344+#REF!+#REF!+AH346+AH348</f>
        <v>#REF!</v>
      </c>
      <c r="AI343" s="32" t="e">
        <f>AI344+#REF!+#REF!+AI346+AI348</f>
        <v>#REF!</v>
      </c>
      <c r="AJ343" s="32" t="e">
        <f>AJ344+#REF!+#REF!+AJ346+AJ348</f>
        <v>#REF!</v>
      </c>
      <c r="AK343" s="32" t="e">
        <f>AK344+#REF!+#REF!+AK346+AK348</f>
        <v>#REF!</v>
      </c>
      <c r="AL343" s="32" t="e">
        <f>AL344+#REF!+#REF!+AL346+AL348</f>
        <v>#REF!</v>
      </c>
      <c r="AM343" s="32" t="e">
        <f>AM344+#REF!+#REF!+AM346+AM348</f>
        <v>#REF!</v>
      </c>
      <c r="AN343" s="32" t="e">
        <f>AN344+#REF!+#REF!+AN346+AN348</f>
        <v>#REF!</v>
      </c>
      <c r="AO343" s="32" t="e">
        <f>AO344+#REF!+#REF!+AO346+AO348</f>
        <v>#REF!</v>
      </c>
      <c r="AP343" s="32" t="e">
        <f>AP344+#REF!+#REF!+AP346+AP348</f>
        <v>#REF!</v>
      </c>
      <c r="AQ343" s="32">
        <v>108.96899999999999</v>
      </c>
      <c r="AR343" s="128">
        <f t="shared" si="167"/>
        <v>0.70302580645161283</v>
      </c>
    </row>
    <row r="344" spans="1:44" ht="30" x14ac:dyDescent="0.25">
      <c r="A344" s="59"/>
      <c r="B344" s="27" t="s">
        <v>57</v>
      </c>
      <c r="C344" s="36"/>
      <c r="D344" s="36" t="s">
        <v>58</v>
      </c>
      <c r="E344" s="32">
        <f>E345</f>
        <v>20</v>
      </c>
      <c r="F344" s="32">
        <f t="shared" ref="F344:AQ344" si="174">F345</f>
        <v>0</v>
      </c>
      <c r="G344" s="32">
        <f t="shared" si="174"/>
        <v>0</v>
      </c>
      <c r="H344" s="32">
        <f t="shared" si="174"/>
        <v>0</v>
      </c>
      <c r="I344" s="32">
        <f t="shared" si="174"/>
        <v>0</v>
      </c>
      <c r="J344" s="32">
        <f t="shared" si="174"/>
        <v>0</v>
      </c>
      <c r="K344" s="32">
        <f t="shared" si="174"/>
        <v>0</v>
      </c>
      <c r="L344" s="32">
        <f t="shared" si="174"/>
        <v>0</v>
      </c>
      <c r="M344" s="32">
        <f t="shared" si="174"/>
        <v>0</v>
      </c>
      <c r="N344" s="32">
        <f t="shared" si="174"/>
        <v>0</v>
      </c>
      <c r="O344" s="32">
        <f t="shared" si="174"/>
        <v>0</v>
      </c>
      <c r="P344" s="32">
        <f t="shared" si="174"/>
        <v>0</v>
      </c>
      <c r="Q344" s="32">
        <f t="shared" si="174"/>
        <v>0</v>
      </c>
      <c r="R344" s="32">
        <f t="shared" si="174"/>
        <v>0</v>
      </c>
      <c r="S344" s="32">
        <f t="shared" si="174"/>
        <v>0</v>
      </c>
      <c r="T344" s="32">
        <f t="shared" si="174"/>
        <v>0</v>
      </c>
      <c r="U344" s="32">
        <f t="shared" si="174"/>
        <v>0</v>
      </c>
      <c r="V344" s="32">
        <f t="shared" si="174"/>
        <v>0</v>
      </c>
      <c r="W344" s="32">
        <f t="shared" si="174"/>
        <v>0</v>
      </c>
      <c r="X344" s="32">
        <f t="shared" si="174"/>
        <v>0</v>
      </c>
      <c r="Y344" s="32">
        <f t="shared" si="174"/>
        <v>0</v>
      </c>
      <c r="Z344" s="32">
        <f t="shared" si="174"/>
        <v>0</v>
      </c>
      <c r="AA344" s="32">
        <f t="shared" si="174"/>
        <v>0</v>
      </c>
      <c r="AB344" s="32">
        <f t="shared" si="174"/>
        <v>0</v>
      </c>
      <c r="AC344" s="32">
        <f t="shared" si="174"/>
        <v>0</v>
      </c>
      <c r="AD344" s="32">
        <f t="shared" si="174"/>
        <v>0</v>
      </c>
      <c r="AE344" s="32">
        <f t="shared" si="174"/>
        <v>0</v>
      </c>
      <c r="AF344" s="32">
        <f t="shared" si="174"/>
        <v>0</v>
      </c>
      <c r="AG344" s="32">
        <f t="shared" si="174"/>
        <v>0</v>
      </c>
      <c r="AH344" s="32">
        <f t="shared" si="174"/>
        <v>0</v>
      </c>
      <c r="AI344" s="32">
        <f t="shared" si="174"/>
        <v>0</v>
      </c>
      <c r="AJ344" s="32">
        <f t="shared" si="174"/>
        <v>0</v>
      </c>
      <c r="AK344" s="32">
        <f t="shared" si="174"/>
        <v>0</v>
      </c>
      <c r="AL344" s="32">
        <f t="shared" si="174"/>
        <v>0</v>
      </c>
      <c r="AM344" s="32">
        <f t="shared" si="174"/>
        <v>0</v>
      </c>
      <c r="AN344" s="32">
        <f t="shared" si="174"/>
        <v>0</v>
      </c>
      <c r="AO344" s="32">
        <f t="shared" si="174"/>
        <v>0</v>
      </c>
      <c r="AP344" s="32">
        <f t="shared" si="174"/>
        <v>0</v>
      </c>
      <c r="AQ344" s="32">
        <f t="shared" si="174"/>
        <v>19.190000000000001</v>
      </c>
      <c r="AR344" s="128">
        <f t="shared" si="167"/>
        <v>0.95950000000000002</v>
      </c>
    </row>
    <row r="345" spans="1:44" ht="45" x14ac:dyDescent="0.25">
      <c r="A345" s="59"/>
      <c r="B345" s="127"/>
      <c r="C345" s="37" t="s">
        <v>13</v>
      </c>
      <c r="D345" s="48" t="s">
        <v>14</v>
      </c>
      <c r="E345" s="32">
        <v>20</v>
      </c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  <c r="AA345" s="32"/>
      <c r="AB345" s="32"/>
      <c r="AC345" s="32"/>
      <c r="AD345" s="32"/>
      <c r="AE345" s="32"/>
      <c r="AF345" s="32"/>
      <c r="AG345" s="32"/>
      <c r="AH345" s="32"/>
      <c r="AI345" s="32"/>
      <c r="AJ345" s="32"/>
      <c r="AK345" s="32"/>
      <c r="AL345" s="32"/>
      <c r="AM345" s="32"/>
      <c r="AN345" s="32"/>
      <c r="AO345" s="32"/>
      <c r="AP345" s="32"/>
      <c r="AQ345" s="32">
        <v>19.190000000000001</v>
      </c>
      <c r="AR345" s="128">
        <f t="shared" si="167"/>
        <v>0.95950000000000002</v>
      </c>
    </row>
    <row r="346" spans="1:44" ht="20.25" customHeight="1" x14ac:dyDescent="0.25">
      <c r="A346" s="59"/>
      <c r="B346" s="44" t="s">
        <v>360</v>
      </c>
      <c r="C346" s="44"/>
      <c r="D346" s="78" t="s">
        <v>361</v>
      </c>
      <c r="E346" s="32">
        <f>E347</f>
        <v>5775.9359999999997</v>
      </c>
      <c r="F346" s="8">
        <f t="shared" ref="F346:AQ346" si="175">F347</f>
        <v>15383.625</v>
      </c>
      <c r="G346" s="8">
        <f t="shared" si="175"/>
        <v>7495.8090000000002</v>
      </c>
      <c r="H346" s="8">
        <f t="shared" si="175"/>
        <v>6613.5750000000007</v>
      </c>
      <c r="I346" s="8">
        <f t="shared" si="175"/>
        <v>7507.8090000000002</v>
      </c>
      <c r="J346" s="8">
        <f t="shared" si="175"/>
        <v>6625.5750000000007</v>
      </c>
      <c r="K346" s="8">
        <f t="shared" si="175"/>
        <v>7519.8090000000002</v>
      </c>
      <c r="L346" s="8">
        <f t="shared" si="175"/>
        <v>6637.5750000000007</v>
      </c>
      <c r="M346" s="8">
        <f t="shared" si="175"/>
        <v>7531.8090000000002</v>
      </c>
      <c r="N346" s="8">
        <f t="shared" si="175"/>
        <v>6649.5750000000007</v>
      </c>
      <c r="O346" s="8">
        <f t="shared" si="175"/>
        <v>7543.8090000000002</v>
      </c>
      <c r="P346" s="8">
        <f t="shared" si="175"/>
        <v>6661.5750000000007</v>
      </c>
      <c r="Q346" s="8">
        <f t="shared" si="175"/>
        <v>7555.8090000000002</v>
      </c>
      <c r="R346" s="8">
        <f t="shared" si="175"/>
        <v>6673.5750000000007</v>
      </c>
      <c r="S346" s="8">
        <f t="shared" si="175"/>
        <v>7567.8090000000002</v>
      </c>
      <c r="T346" s="8">
        <f t="shared" si="175"/>
        <v>6685.5750000000007</v>
      </c>
      <c r="U346" s="8">
        <f t="shared" si="175"/>
        <v>7579.8090000000002</v>
      </c>
      <c r="V346" s="8">
        <f t="shared" si="175"/>
        <v>6697.5750000000007</v>
      </c>
      <c r="W346" s="8">
        <f t="shared" si="175"/>
        <v>7591.8090000000002</v>
      </c>
      <c r="X346" s="8">
        <f t="shared" si="175"/>
        <v>6709.5750000000007</v>
      </c>
      <c r="Y346" s="8">
        <f t="shared" si="175"/>
        <v>7603.8090000000002</v>
      </c>
      <c r="Z346" s="8">
        <f t="shared" si="175"/>
        <v>6721.5750000000007</v>
      </c>
      <c r="AA346" s="8">
        <f t="shared" si="175"/>
        <v>7615.8090000000002</v>
      </c>
      <c r="AB346" s="8">
        <f t="shared" si="175"/>
        <v>6733.5750000000007</v>
      </c>
      <c r="AC346" s="8">
        <f t="shared" si="175"/>
        <v>7627.8090000000002</v>
      </c>
      <c r="AD346" s="8">
        <f t="shared" si="175"/>
        <v>6595.5750000000007</v>
      </c>
      <c r="AE346" s="8">
        <f t="shared" si="175"/>
        <v>690.27413757056456</v>
      </c>
      <c r="AF346" s="8" t="e">
        <f t="shared" si="175"/>
        <v>#REF!</v>
      </c>
      <c r="AG346" s="8" t="e">
        <f t="shared" si="175"/>
        <v>#REF!</v>
      </c>
      <c r="AH346" s="8" t="e">
        <f t="shared" si="175"/>
        <v>#REF!</v>
      </c>
      <c r="AI346" s="8" t="e">
        <f t="shared" si="175"/>
        <v>#REF!</v>
      </c>
      <c r="AJ346" s="8" t="e">
        <f t="shared" si="175"/>
        <v>#REF!</v>
      </c>
      <c r="AK346" s="8" t="e">
        <f t="shared" si="175"/>
        <v>#REF!</v>
      </c>
      <c r="AL346" s="8" t="e">
        <f t="shared" si="175"/>
        <v>#REF!</v>
      </c>
      <c r="AM346" s="8" t="e">
        <f t="shared" si="175"/>
        <v>#REF!</v>
      </c>
      <c r="AN346" s="8" t="e">
        <f t="shared" si="175"/>
        <v>#REF!</v>
      </c>
      <c r="AO346" s="8" t="e">
        <f t="shared" si="175"/>
        <v>#REF!</v>
      </c>
      <c r="AP346" s="8" t="e">
        <f t="shared" si="175"/>
        <v>#REF!</v>
      </c>
      <c r="AQ346" s="8">
        <f t="shared" si="175"/>
        <v>5766.7849999999999</v>
      </c>
      <c r="AR346" s="128">
        <f t="shared" si="167"/>
        <v>0.99841566804064319</v>
      </c>
    </row>
    <row r="347" spans="1:44" ht="30" x14ac:dyDescent="0.25">
      <c r="A347" s="59"/>
      <c r="B347" s="27" t="s">
        <v>395</v>
      </c>
      <c r="C347" s="51"/>
      <c r="D347" s="28" t="s">
        <v>396</v>
      </c>
      <c r="E347" s="32">
        <f>E348+E351</f>
        <v>5775.9359999999997</v>
      </c>
      <c r="F347" s="32">
        <f t="shared" ref="F347:AQ347" si="176">F348+F351</f>
        <v>15383.625</v>
      </c>
      <c r="G347" s="32">
        <f t="shared" si="176"/>
        <v>7495.8090000000002</v>
      </c>
      <c r="H347" s="32">
        <f t="shared" si="176"/>
        <v>6613.5750000000007</v>
      </c>
      <c r="I347" s="32">
        <f t="shared" si="176"/>
        <v>7507.8090000000002</v>
      </c>
      <c r="J347" s="32">
        <f t="shared" si="176"/>
        <v>6625.5750000000007</v>
      </c>
      <c r="K347" s="32">
        <f t="shared" si="176"/>
        <v>7519.8090000000002</v>
      </c>
      <c r="L347" s="32">
        <f t="shared" si="176"/>
        <v>6637.5750000000007</v>
      </c>
      <c r="M347" s="32">
        <f t="shared" si="176"/>
        <v>7531.8090000000002</v>
      </c>
      <c r="N347" s="32">
        <f t="shared" si="176"/>
        <v>6649.5750000000007</v>
      </c>
      <c r="O347" s="32">
        <f t="shared" si="176"/>
        <v>7543.8090000000002</v>
      </c>
      <c r="P347" s="32">
        <f t="shared" si="176"/>
        <v>6661.5750000000007</v>
      </c>
      <c r="Q347" s="32">
        <f t="shared" si="176"/>
        <v>7555.8090000000002</v>
      </c>
      <c r="R347" s="32">
        <f t="shared" si="176"/>
        <v>6673.5750000000007</v>
      </c>
      <c r="S347" s="32">
        <f t="shared" si="176"/>
        <v>7567.8090000000002</v>
      </c>
      <c r="T347" s="32">
        <f t="shared" si="176"/>
        <v>6685.5750000000007</v>
      </c>
      <c r="U347" s="32">
        <f t="shared" si="176"/>
        <v>7579.8090000000002</v>
      </c>
      <c r="V347" s="32">
        <f t="shared" si="176"/>
        <v>6697.5750000000007</v>
      </c>
      <c r="W347" s="32">
        <f t="shared" si="176"/>
        <v>7591.8090000000002</v>
      </c>
      <c r="X347" s="32">
        <f t="shared" si="176"/>
        <v>6709.5750000000007</v>
      </c>
      <c r="Y347" s="32">
        <f t="shared" si="176"/>
        <v>7603.8090000000002</v>
      </c>
      <c r="Z347" s="32">
        <f t="shared" si="176"/>
        <v>6721.5750000000007</v>
      </c>
      <c r="AA347" s="32">
        <f t="shared" si="176"/>
        <v>7615.8090000000002</v>
      </c>
      <c r="AB347" s="32">
        <f t="shared" si="176"/>
        <v>6733.5750000000007</v>
      </c>
      <c r="AC347" s="32">
        <f t="shared" si="176"/>
        <v>7627.8090000000002</v>
      </c>
      <c r="AD347" s="32">
        <f t="shared" si="176"/>
        <v>6595.5750000000007</v>
      </c>
      <c r="AE347" s="32">
        <f t="shared" si="176"/>
        <v>690.27413757056456</v>
      </c>
      <c r="AF347" s="32" t="e">
        <f t="shared" si="176"/>
        <v>#REF!</v>
      </c>
      <c r="AG347" s="32" t="e">
        <f t="shared" si="176"/>
        <v>#REF!</v>
      </c>
      <c r="AH347" s="32" t="e">
        <f t="shared" si="176"/>
        <v>#REF!</v>
      </c>
      <c r="AI347" s="32" t="e">
        <f t="shared" si="176"/>
        <v>#REF!</v>
      </c>
      <c r="AJ347" s="32" t="e">
        <f t="shared" si="176"/>
        <v>#REF!</v>
      </c>
      <c r="AK347" s="32" t="e">
        <f t="shared" si="176"/>
        <v>#REF!</v>
      </c>
      <c r="AL347" s="32" t="e">
        <f t="shared" si="176"/>
        <v>#REF!</v>
      </c>
      <c r="AM347" s="32" t="e">
        <f t="shared" si="176"/>
        <v>#REF!</v>
      </c>
      <c r="AN347" s="32" t="e">
        <f t="shared" si="176"/>
        <v>#REF!</v>
      </c>
      <c r="AO347" s="32" t="e">
        <f t="shared" si="176"/>
        <v>#REF!</v>
      </c>
      <c r="AP347" s="32" t="e">
        <f t="shared" si="176"/>
        <v>#REF!</v>
      </c>
      <c r="AQ347" s="32">
        <f t="shared" si="176"/>
        <v>5766.7849999999999</v>
      </c>
      <c r="AR347" s="128">
        <f t="shared" si="167"/>
        <v>0.99841566804064319</v>
      </c>
    </row>
    <row r="348" spans="1:44" ht="30" x14ac:dyDescent="0.25">
      <c r="A348" s="59"/>
      <c r="B348" s="27" t="s">
        <v>401</v>
      </c>
      <c r="C348" s="55"/>
      <c r="D348" s="77" t="s">
        <v>402</v>
      </c>
      <c r="E348" s="32">
        <f>E349+E350</f>
        <v>3725.9360000000001</v>
      </c>
      <c r="F348" s="32">
        <f t="shared" ref="F348:AP348" si="177">F349+F350</f>
        <v>10255.75</v>
      </c>
      <c r="G348" s="32">
        <f t="shared" si="177"/>
        <v>4997.2060000000001</v>
      </c>
      <c r="H348" s="32">
        <f t="shared" si="177"/>
        <v>4409.05</v>
      </c>
      <c r="I348" s="32">
        <f t="shared" si="177"/>
        <v>5005.2060000000001</v>
      </c>
      <c r="J348" s="32">
        <f t="shared" si="177"/>
        <v>4417.05</v>
      </c>
      <c r="K348" s="32">
        <f t="shared" si="177"/>
        <v>5013.2060000000001</v>
      </c>
      <c r="L348" s="32">
        <f t="shared" si="177"/>
        <v>4425.05</v>
      </c>
      <c r="M348" s="32">
        <f t="shared" si="177"/>
        <v>5021.2060000000001</v>
      </c>
      <c r="N348" s="32">
        <f t="shared" si="177"/>
        <v>4433.05</v>
      </c>
      <c r="O348" s="32">
        <f t="shared" si="177"/>
        <v>5029.2060000000001</v>
      </c>
      <c r="P348" s="32">
        <f t="shared" si="177"/>
        <v>4441.05</v>
      </c>
      <c r="Q348" s="32">
        <f t="shared" si="177"/>
        <v>5037.2060000000001</v>
      </c>
      <c r="R348" s="32">
        <f t="shared" si="177"/>
        <v>4449.05</v>
      </c>
      <c r="S348" s="32">
        <f t="shared" si="177"/>
        <v>5045.2060000000001</v>
      </c>
      <c r="T348" s="32">
        <f t="shared" si="177"/>
        <v>4457.05</v>
      </c>
      <c r="U348" s="32">
        <f t="shared" si="177"/>
        <v>5053.2060000000001</v>
      </c>
      <c r="V348" s="32">
        <f t="shared" si="177"/>
        <v>4465.05</v>
      </c>
      <c r="W348" s="32">
        <f t="shared" si="177"/>
        <v>5061.2060000000001</v>
      </c>
      <c r="X348" s="32">
        <f t="shared" si="177"/>
        <v>4473.05</v>
      </c>
      <c r="Y348" s="32">
        <f t="shared" si="177"/>
        <v>5069.2060000000001</v>
      </c>
      <c r="Z348" s="32">
        <f t="shared" si="177"/>
        <v>4481.05</v>
      </c>
      <c r="AA348" s="32">
        <f t="shared" si="177"/>
        <v>5077.2060000000001</v>
      </c>
      <c r="AB348" s="32">
        <f t="shared" si="177"/>
        <v>4489.05</v>
      </c>
      <c r="AC348" s="32">
        <f t="shared" si="177"/>
        <v>5085.2060000000001</v>
      </c>
      <c r="AD348" s="32">
        <f t="shared" si="177"/>
        <v>4397.05</v>
      </c>
      <c r="AE348" s="32">
        <f t="shared" si="177"/>
        <v>460.18275838037636</v>
      </c>
      <c r="AF348" s="32" t="e">
        <f t="shared" si="177"/>
        <v>#REF!</v>
      </c>
      <c r="AG348" s="32" t="e">
        <f t="shared" si="177"/>
        <v>#REF!</v>
      </c>
      <c r="AH348" s="32" t="e">
        <f t="shared" si="177"/>
        <v>#REF!</v>
      </c>
      <c r="AI348" s="32" t="e">
        <f t="shared" si="177"/>
        <v>#REF!</v>
      </c>
      <c r="AJ348" s="32" t="e">
        <f t="shared" si="177"/>
        <v>#REF!</v>
      </c>
      <c r="AK348" s="32" t="e">
        <f t="shared" si="177"/>
        <v>#REF!</v>
      </c>
      <c r="AL348" s="32" t="e">
        <f t="shared" si="177"/>
        <v>#REF!</v>
      </c>
      <c r="AM348" s="32" t="e">
        <f t="shared" si="177"/>
        <v>#REF!</v>
      </c>
      <c r="AN348" s="32" t="e">
        <f t="shared" si="177"/>
        <v>#REF!</v>
      </c>
      <c r="AO348" s="32" t="e">
        <f t="shared" si="177"/>
        <v>#REF!</v>
      </c>
      <c r="AP348" s="32" t="e">
        <f t="shared" si="177"/>
        <v>#REF!</v>
      </c>
      <c r="AQ348" s="32">
        <f>AQ349+AQ350</f>
        <v>3725.08</v>
      </c>
      <c r="AR348" s="128">
        <f t="shared" si="167"/>
        <v>0.99977025907047246</v>
      </c>
    </row>
    <row r="349" spans="1:44" ht="39" customHeight="1" x14ac:dyDescent="0.25">
      <c r="A349" s="59"/>
      <c r="B349" s="7"/>
      <c r="C349" s="37" t="s">
        <v>62</v>
      </c>
      <c r="D349" s="48" t="s">
        <v>63</v>
      </c>
      <c r="E349" s="32">
        <v>15.172000000000001</v>
      </c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>
        <v>15.172000000000001</v>
      </c>
      <c r="AR349" s="128">
        <f t="shared" si="167"/>
        <v>1</v>
      </c>
    </row>
    <row r="350" spans="1:44" ht="45" x14ac:dyDescent="0.25">
      <c r="A350" s="59"/>
      <c r="B350" s="7"/>
      <c r="C350" s="37" t="s">
        <v>13</v>
      </c>
      <c r="D350" s="48" t="s">
        <v>14</v>
      </c>
      <c r="E350" s="32">
        <v>3710.7640000000001</v>
      </c>
      <c r="F350" s="8">
        <f t="shared" ref="F350:AP350" si="178">F351+F353</f>
        <v>10255.75</v>
      </c>
      <c r="G350" s="8">
        <f t="shared" si="178"/>
        <v>4997.2060000000001</v>
      </c>
      <c r="H350" s="8">
        <f t="shared" si="178"/>
        <v>4409.05</v>
      </c>
      <c r="I350" s="8">
        <f t="shared" si="178"/>
        <v>5005.2060000000001</v>
      </c>
      <c r="J350" s="8">
        <f t="shared" si="178"/>
        <v>4417.05</v>
      </c>
      <c r="K350" s="8">
        <f t="shared" si="178"/>
        <v>5013.2060000000001</v>
      </c>
      <c r="L350" s="8">
        <f t="shared" si="178"/>
        <v>4425.05</v>
      </c>
      <c r="M350" s="8">
        <f t="shared" si="178"/>
        <v>5021.2060000000001</v>
      </c>
      <c r="N350" s="8">
        <f t="shared" si="178"/>
        <v>4433.05</v>
      </c>
      <c r="O350" s="8">
        <f t="shared" si="178"/>
        <v>5029.2060000000001</v>
      </c>
      <c r="P350" s="8">
        <f t="shared" si="178"/>
        <v>4441.05</v>
      </c>
      <c r="Q350" s="8">
        <f t="shared" si="178"/>
        <v>5037.2060000000001</v>
      </c>
      <c r="R350" s="8">
        <f t="shared" si="178"/>
        <v>4449.05</v>
      </c>
      <c r="S350" s="8">
        <f t="shared" si="178"/>
        <v>5045.2060000000001</v>
      </c>
      <c r="T350" s="8">
        <f t="shared" si="178"/>
        <v>4457.05</v>
      </c>
      <c r="U350" s="8">
        <f t="shared" si="178"/>
        <v>5053.2060000000001</v>
      </c>
      <c r="V350" s="8">
        <f t="shared" si="178"/>
        <v>4465.05</v>
      </c>
      <c r="W350" s="8">
        <f t="shared" si="178"/>
        <v>5061.2060000000001</v>
      </c>
      <c r="X350" s="8">
        <f t="shared" si="178"/>
        <v>4473.05</v>
      </c>
      <c r="Y350" s="8">
        <f t="shared" si="178"/>
        <v>5069.2060000000001</v>
      </c>
      <c r="Z350" s="8">
        <f t="shared" si="178"/>
        <v>4481.05</v>
      </c>
      <c r="AA350" s="8">
        <f t="shared" si="178"/>
        <v>5077.2060000000001</v>
      </c>
      <c r="AB350" s="8">
        <f t="shared" si="178"/>
        <v>4489.05</v>
      </c>
      <c r="AC350" s="8">
        <f t="shared" si="178"/>
        <v>5085.2060000000001</v>
      </c>
      <c r="AD350" s="8">
        <f t="shared" si="178"/>
        <v>4397.05</v>
      </c>
      <c r="AE350" s="8">
        <f t="shared" si="178"/>
        <v>460.18275838037636</v>
      </c>
      <c r="AF350" s="8" t="e">
        <f t="shared" si="178"/>
        <v>#REF!</v>
      </c>
      <c r="AG350" s="8" t="e">
        <f t="shared" si="178"/>
        <v>#REF!</v>
      </c>
      <c r="AH350" s="8" t="e">
        <f t="shared" si="178"/>
        <v>#REF!</v>
      </c>
      <c r="AI350" s="8" t="e">
        <f t="shared" si="178"/>
        <v>#REF!</v>
      </c>
      <c r="AJ350" s="8" t="e">
        <f t="shared" si="178"/>
        <v>#REF!</v>
      </c>
      <c r="AK350" s="8" t="e">
        <f t="shared" si="178"/>
        <v>#REF!</v>
      </c>
      <c r="AL350" s="8" t="e">
        <f t="shared" si="178"/>
        <v>#REF!</v>
      </c>
      <c r="AM350" s="8" t="e">
        <f t="shared" si="178"/>
        <v>#REF!</v>
      </c>
      <c r="AN350" s="8" t="e">
        <f t="shared" si="178"/>
        <v>#REF!</v>
      </c>
      <c r="AO350" s="8" t="e">
        <f t="shared" si="178"/>
        <v>#REF!</v>
      </c>
      <c r="AP350" s="8" t="e">
        <f t="shared" si="178"/>
        <v>#REF!</v>
      </c>
      <c r="AQ350" s="8">
        <v>3709.9079999999999</v>
      </c>
      <c r="AR350" s="128">
        <f t="shared" si="167"/>
        <v>0.99976931974116379</v>
      </c>
    </row>
    <row r="351" spans="1:44" ht="15" x14ac:dyDescent="0.25">
      <c r="A351" s="59"/>
      <c r="B351" s="27" t="s">
        <v>405</v>
      </c>
      <c r="C351" s="28"/>
      <c r="D351" s="28" t="s">
        <v>818</v>
      </c>
      <c r="E351" s="32">
        <f>E352+E353</f>
        <v>2050</v>
      </c>
      <c r="F351" s="32">
        <f t="shared" ref="F351:AQ351" si="179">F352+F353</f>
        <v>5127.875</v>
      </c>
      <c r="G351" s="32">
        <f t="shared" si="179"/>
        <v>2498.6030000000001</v>
      </c>
      <c r="H351" s="32">
        <f t="shared" si="179"/>
        <v>2204.5250000000001</v>
      </c>
      <c r="I351" s="32">
        <f t="shared" si="179"/>
        <v>2502.6030000000001</v>
      </c>
      <c r="J351" s="32">
        <f t="shared" si="179"/>
        <v>2208.5250000000001</v>
      </c>
      <c r="K351" s="32">
        <f t="shared" si="179"/>
        <v>2506.6030000000001</v>
      </c>
      <c r="L351" s="32">
        <f t="shared" si="179"/>
        <v>2212.5250000000001</v>
      </c>
      <c r="M351" s="32">
        <f t="shared" si="179"/>
        <v>2510.6030000000001</v>
      </c>
      <c r="N351" s="32">
        <f t="shared" si="179"/>
        <v>2216.5250000000001</v>
      </c>
      <c r="O351" s="32">
        <f t="shared" si="179"/>
        <v>2514.6030000000001</v>
      </c>
      <c r="P351" s="32">
        <f t="shared" si="179"/>
        <v>2220.5250000000001</v>
      </c>
      <c r="Q351" s="32">
        <f t="shared" si="179"/>
        <v>2518.6030000000001</v>
      </c>
      <c r="R351" s="32">
        <f t="shared" si="179"/>
        <v>2224.5250000000001</v>
      </c>
      <c r="S351" s="32">
        <f t="shared" si="179"/>
        <v>2522.6030000000001</v>
      </c>
      <c r="T351" s="32">
        <f t="shared" si="179"/>
        <v>2228.5250000000001</v>
      </c>
      <c r="U351" s="32">
        <f t="shared" si="179"/>
        <v>2526.6030000000001</v>
      </c>
      <c r="V351" s="32">
        <f t="shared" si="179"/>
        <v>2232.5250000000001</v>
      </c>
      <c r="W351" s="32">
        <f t="shared" si="179"/>
        <v>2530.6030000000001</v>
      </c>
      <c r="X351" s="32">
        <f t="shared" si="179"/>
        <v>2236.5250000000001</v>
      </c>
      <c r="Y351" s="32">
        <f t="shared" si="179"/>
        <v>2534.6030000000001</v>
      </c>
      <c r="Z351" s="32">
        <f t="shared" si="179"/>
        <v>2240.5250000000001</v>
      </c>
      <c r="AA351" s="32">
        <f t="shared" si="179"/>
        <v>2538.6030000000001</v>
      </c>
      <c r="AB351" s="32">
        <f t="shared" si="179"/>
        <v>2244.5250000000001</v>
      </c>
      <c r="AC351" s="32">
        <f t="shared" si="179"/>
        <v>2542.6030000000001</v>
      </c>
      <c r="AD351" s="32">
        <f t="shared" si="179"/>
        <v>2198.5250000000001</v>
      </c>
      <c r="AE351" s="32">
        <f t="shared" si="179"/>
        <v>230.09137919018818</v>
      </c>
      <c r="AF351" s="32" t="e">
        <f t="shared" si="179"/>
        <v>#REF!</v>
      </c>
      <c r="AG351" s="32" t="e">
        <f t="shared" si="179"/>
        <v>#REF!</v>
      </c>
      <c r="AH351" s="32" t="e">
        <f t="shared" si="179"/>
        <v>#REF!</v>
      </c>
      <c r="AI351" s="32" t="e">
        <f t="shared" si="179"/>
        <v>#REF!</v>
      </c>
      <c r="AJ351" s="32" t="e">
        <f t="shared" si="179"/>
        <v>#REF!</v>
      </c>
      <c r="AK351" s="32" t="e">
        <f t="shared" si="179"/>
        <v>#REF!</v>
      </c>
      <c r="AL351" s="32" t="e">
        <f t="shared" si="179"/>
        <v>#REF!</v>
      </c>
      <c r="AM351" s="32" t="e">
        <f t="shared" si="179"/>
        <v>#REF!</v>
      </c>
      <c r="AN351" s="32" t="e">
        <f t="shared" si="179"/>
        <v>#REF!</v>
      </c>
      <c r="AO351" s="32" t="e">
        <f t="shared" si="179"/>
        <v>#REF!</v>
      </c>
      <c r="AP351" s="32" t="e">
        <f t="shared" si="179"/>
        <v>#REF!</v>
      </c>
      <c r="AQ351" s="332">
        <f t="shared" si="179"/>
        <v>2041.7049999999999</v>
      </c>
      <c r="AR351" s="128">
        <f t="shared" si="167"/>
        <v>0.99595365853658535</v>
      </c>
    </row>
    <row r="352" spans="1:44" ht="30" x14ac:dyDescent="0.25">
      <c r="A352" s="59"/>
      <c r="B352" s="56"/>
      <c r="C352" s="44" t="s">
        <v>70</v>
      </c>
      <c r="D352" s="42" t="s">
        <v>71</v>
      </c>
      <c r="E352" s="32">
        <v>189.697</v>
      </c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>
        <v>189.697</v>
      </c>
      <c r="AR352" s="128">
        <f t="shared" si="167"/>
        <v>1</v>
      </c>
    </row>
    <row r="353" spans="1:44" ht="45" x14ac:dyDescent="0.25">
      <c r="A353" s="59"/>
      <c r="B353" s="92"/>
      <c r="C353" s="37" t="s">
        <v>13</v>
      </c>
      <c r="D353" s="48" t="s">
        <v>14</v>
      </c>
      <c r="E353" s="32">
        <v>1860.3030000000001</v>
      </c>
      <c r="F353" s="8">
        <f t="shared" ref="F353:AP353" si="180">F354</f>
        <v>5127.875</v>
      </c>
      <c r="G353" s="8">
        <f t="shared" si="180"/>
        <v>2498.6030000000001</v>
      </c>
      <c r="H353" s="8">
        <f t="shared" si="180"/>
        <v>2204.5250000000001</v>
      </c>
      <c r="I353" s="8">
        <f t="shared" si="180"/>
        <v>2502.6030000000001</v>
      </c>
      <c r="J353" s="8">
        <f t="shared" si="180"/>
        <v>2208.5250000000001</v>
      </c>
      <c r="K353" s="8">
        <f t="shared" si="180"/>
        <v>2506.6030000000001</v>
      </c>
      <c r="L353" s="8">
        <f t="shared" si="180"/>
        <v>2212.5250000000001</v>
      </c>
      <c r="M353" s="8">
        <f t="shared" si="180"/>
        <v>2510.6030000000001</v>
      </c>
      <c r="N353" s="8">
        <f t="shared" si="180"/>
        <v>2216.5250000000001</v>
      </c>
      <c r="O353" s="8">
        <f t="shared" si="180"/>
        <v>2514.6030000000001</v>
      </c>
      <c r="P353" s="8">
        <f t="shared" si="180"/>
        <v>2220.5250000000001</v>
      </c>
      <c r="Q353" s="8">
        <f t="shared" si="180"/>
        <v>2518.6030000000001</v>
      </c>
      <c r="R353" s="8">
        <f t="shared" si="180"/>
        <v>2224.5250000000001</v>
      </c>
      <c r="S353" s="8">
        <f t="shared" si="180"/>
        <v>2522.6030000000001</v>
      </c>
      <c r="T353" s="8">
        <f t="shared" si="180"/>
        <v>2228.5250000000001</v>
      </c>
      <c r="U353" s="8">
        <f t="shared" si="180"/>
        <v>2526.6030000000001</v>
      </c>
      <c r="V353" s="8">
        <f t="shared" si="180"/>
        <v>2232.5250000000001</v>
      </c>
      <c r="W353" s="8">
        <f t="shared" si="180"/>
        <v>2530.6030000000001</v>
      </c>
      <c r="X353" s="8">
        <f t="shared" si="180"/>
        <v>2236.5250000000001</v>
      </c>
      <c r="Y353" s="8">
        <f t="shared" si="180"/>
        <v>2534.6030000000001</v>
      </c>
      <c r="Z353" s="8">
        <f t="shared" si="180"/>
        <v>2240.5250000000001</v>
      </c>
      <c r="AA353" s="8">
        <f t="shared" si="180"/>
        <v>2538.6030000000001</v>
      </c>
      <c r="AB353" s="8">
        <f t="shared" si="180"/>
        <v>2244.5250000000001</v>
      </c>
      <c r="AC353" s="8">
        <f t="shared" si="180"/>
        <v>2542.6030000000001</v>
      </c>
      <c r="AD353" s="8">
        <f t="shared" si="180"/>
        <v>2198.5250000000001</v>
      </c>
      <c r="AE353" s="8">
        <f t="shared" si="180"/>
        <v>230.09137919018818</v>
      </c>
      <c r="AF353" s="8" t="e">
        <f t="shared" si="180"/>
        <v>#REF!</v>
      </c>
      <c r="AG353" s="8" t="e">
        <f t="shared" si="180"/>
        <v>#REF!</v>
      </c>
      <c r="AH353" s="8" t="e">
        <f t="shared" si="180"/>
        <v>#REF!</v>
      </c>
      <c r="AI353" s="8" t="e">
        <f t="shared" si="180"/>
        <v>#REF!</v>
      </c>
      <c r="AJ353" s="8" t="e">
        <f t="shared" si="180"/>
        <v>#REF!</v>
      </c>
      <c r="AK353" s="8" t="e">
        <f t="shared" si="180"/>
        <v>#REF!</v>
      </c>
      <c r="AL353" s="8" t="e">
        <f t="shared" si="180"/>
        <v>#REF!</v>
      </c>
      <c r="AM353" s="8" t="e">
        <f t="shared" si="180"/>
        <v>#REF!</v>
      </c>
      <c r="AN353" s="8" t="e">
        <f t="shared" si="180"/>
        <v>#REF!</v>
      </c>
      <c r="AO353" s="8" t="e">
        <f t="shared" si="180"/>
        <v>#REF!</v>
      </c>
      <c r="AP353" s="8" t="e">
        <f t="shared" si="180"/>
        <v>#REF!</v>
      </c>
      <c r="AQ353" s="333">
        <v>1852.008</v>
      </c>
      <c r="AR353" s="128">
        <f t="shared" si="167"/>
        <v>0.99554104895815354</v>
      </c>
    </row>
    <row r="354" spans="1:44" ht="20.25" customHeight="1" x14ac:dyDescent="0.25">
      <c r="A354" s="59" t="s">
        <v>444</v>
      </c>
      <c r="B354" s="76"/>
      <c r="C354" s="76"/>
      <c r="D354" s="46" t="s">
        <v>445</v>
      </c>
      <c r="E354" s="8">
        <f t="shared" ref="E354:AQ354" si="181">E355+E376</f>
        <v>5873.52</v>
      </c>
      <c r="F354" s="8">
        <f t="shared" si="181"/>
        <v>5127.875</v>
      </c>
      <c r="G354" s="8">
        <f t="shared" si="181"/>
        <v>2498.6030000000001</v>
      </c>
      <c r="H354" s="8">
        <f t="shared" si="181"/>
        <v>2204.5250000000001</v>
      </c>
      <c r="I354" s="8">
        <f t="shared" si="181"/>
        <v>2502.6030000000001</v>
      </c>
      <c r="J354" s="8">
        <f t="shared" si="181"/>
        <v>2208.5250000000001</v>
      </c>
      <c r="K354" s="8">
        <f t="shared" si="181"/>
        <v>2506.6030000000001</v>
      </c>
      <c r="L354" s="8">
        <f t="shared" si="181"/>
        <v>2212.5250000000001</v>
      </c>
      <c r="M354" s="8">
        <f t="shared" si="181"/>
        <v>2510.6030000000001</v>
      </c>
      <c r="N354" s="8">
        <f t="shared" si="181"/>
        <v>2216.5250000000001</v>
      </c>
      <c r="O354" s="8">
        <f t="shared" si="181"/>
        <v>2514.6030000000001</v>
      </c>
      <c r="P354" s="8">
        <f t="shared" si="181"/>
        <v>2220.5250000000001</v>
      </c>
      <c r="Q354" s="8">
        <f t="shared" si="181"/>
        <v>2518.6030000000001</v>
      </c>
      <c r="R354" s="8">
        <f t="shared" si="181"/>
        <v>2224.5250000000001</v>
      </c>
      <c r="S354" s="8">
        <f t="shared" si="181"/>
        <v>2522.6030000000001</v>
      </c>
      <c r="T354" s="8">
        <f t="shared" si="181"/>
        <v>2228.5250000000001</v>
      </c>
      <c r="U354" s="8">
        <f t="shared" si="181"/>
        <v>2526.6030000000001</v>
      </c>
      <c r="V354" s="8">
        <f t="shared" si="181"/>
        <v>2232.5250000000001</v>
      </c>
      <c r="W354" s="8">
        <f t="shared" si="181"/>
        <v>2530.6030000000001</v>
      </c>
      <c r="X354" s="8">
        <f t="shared" si="181"/>
        <v>2236.5250000000001</v>
      </c>
      <c r="Y354" s="8">
        <f t="shared" si="181"/>
        <v>2534.6030000000001</v>
      </c>
      <c r="Z354" s="8">
        <f t="shared" si="181"/>
        <v>2240.5250000000001</v>
      </c>
      <c r="AA354" s="8">
        <f t="shared" si="181"/>
        <v>2538.6030000000001</v>
      </c>
      <c r="AB354" s="8">
        <f t="shared" si="181"/>
        <v>2244.5250000000001</v>
      </c>
      <c r="AC354" s="8">
        <f t="shared" si="181"/>
        <v>2542.6030000000001</v>
      </c>
      <c r="AD354" s="8">
        <f t="shared" si="181"/>
        <v>2198.5250000000001</v>
      </c>
      <c r="AE354" s="8">
        <f t="shared" si="181"/>
        <v>230.09137919018818</v>
      </c>
      <c r="AF354" s="8" t="e">
        <f t="shared" si="181"/>
        <v>#REF!</v>
      </c>
      <c r="AG354" s="8" t="e">
        <f t="shared" si="181"/>
        <v>#REF!</v>
      </c>
      <c r="AH354" s="8" t="e">
        <f t="shared" si="181"/>
        <v>#REF!</v>
      </c>
      <c r="AI354" s="8" t="e">
        <f t="shared" si="181"/>
        <v>#REF!</v>
      </c>
      <c r="AJ354" s="8" t="e">
        <f t="shared" si="181"/>
        <v>#REF!</v>
      </c>
      <c r="AK354" s="8" t="e">
        <f t="shared" si="181"/>
        <v>#REF!</v>
      </c>
      <c r="AL354" s="8" t="e">
        <f t="shared" si="181"/>
        <v>#REF!</v>
      </c>
      <c r="AM354" s="8" t="e">
        <f t="shared" si="181"/>
        <v>#REF!</v>
      </c>
      <c r="AN354" s="8" t="e">
        <f t="shared" si="181"/>
        <v>#REF!</v>
      </c>
      <c r="AO354" s="8" t="e">
        <f t="shared" si="181"/>
        <v>#REF!</v>
      </c>
      <c r="AP354" s="8" t="e">
        <f t="shared" si="181"/>
        <v>#REF!</v>
      </c>
      <c r="AQ354" s="8">
        <f t="shared" si="181"/>
        <v>5399.295000000001</v>
      </c>
      <c r="AR354" s="128">
        <f t="shared" si="167"/>
        <v>0.91926051158419497</v>
      </c>
    </row>
    <row r="355" spans="1:44" ht="37.5" customHeight="1" x14ac:dyDescent="0.25">
      <c r="A355" s="59"/>
      <c r="B355" s="27" t="s">
        <v>189</v>
      </c>
      <c r="C355" s="28"/>
      <c r="D355" s="28" t="s">
        <v>190</v>
      </c>
      <c r="E355" s="32">
        <f>E356+E363</f>
        <v>5860.6600000000008</v>
      </c>
      <c r="F355" s="32">
        <f t="shared" ref="F355:AQ355" si="182">F356+F363</f>
        <v>5122.18</v>
      </c>
      <c r="G355" s="32">
        <f t="shared" si="182"/>
        <v>2491.9079999999999</v>
      </c>
      <c r="H355" s="32">
        <f t="shared" si="182"/>
        <v>2196.83</v>
      </c>
      <c r="I355" s="32">
        <f t="shared" si="182"/>
        <v>2493.9079999999999</v>
      </c>
      <c r="J355" s="32">
        <f t="shared" si="182"/>
        <v>2198.83</v>
      </c>
      <c r="K355" s="32">
        <f t="shared" si="182"/>
        <v>2495.9079999999999</v>
      </c>
      <c r="L355" s="32">
        <f t="shared" si="182"/>
        <v>2200.83</v>
      </c>
      <c r="M355" s="32">
        <f t="shared" si="182"/>
        <v>2497.9079999999999</v>
      </c>
      <c r="N355" s="32">
        <f t="shared" si="182"/>
        <v>2202.83</v>
      </c>
      <c r="O355" s="32">
        <f t="shared" si="182"/>
        <v>2499.9079999999999</v>
      </c>
      <c r="P355" s="32">
        <f t="shared" si="182"/>
        <v>2204.83</v>
      </c>
      <c r="Q355" s="32">
        <f t="shared" si="182"/>
        <v>2501.9079999999999</v>
      </c>
      <c r="R355" s="32">
        <f t="shared" si="182"/>
        <v>2206.83</v>
      </c>
      <c r="S355" s="32">
        <f t="shared" si="182"/>
        <v>2503.9079999999999</v>
      </c>
      <c r="T355" s="32">
        <f t="shared" si="182"/>
        <v>2208.83</v>
      </c>
      <c r="U355" s="32">
        <f t="shared" si="182"/>
        <v>2505.9079999999999</v>
      </c>
      <c r="V355" s="32">
        <f t="shared" si="182"/>
        <v>2210.83</v>
      </c>
      <c r="W355" s="32">
        <f t="shared" si="182"/>
        <v>2507.9079999999999</v>
      </c>
      <c r="X355" s="32">
        <f t="shared" si="182"/>
        <v>2212.83</v>
      </c>
      <c r="Y355" s="32">
        <f t="shared" si="182"/>
        <v>2509.9079999999999</v>
      </c>
      <c r="Z355" s="32">
        <f t="shared" si="182"/>
        <v>2214.83</v>
      </c>
      <c r="AA355" s="32">
        <f t="shared" si="182"/>
        <v>2511.9079999999999</v>
      </c>
      <c r="AB355" s="32">
        <f t="shared" si="182"/>
        <v>2216.83</v>
      </c>
      <c r="AC355" s="32">
        <f t="shared" si="182"/>
        <v>2513.9079999999999</v>
      </c>
      <c r="AD355" s="32">
        <f t="shared" si="182"/>
        <v>2193.83</v>
      </c>
      <c r="AE355" s="32">
        <f t="shared" si="182"/>
        <v>193.58282553544478</v>
      </c>
      <c r="AF355" s="32" t="e">
        <f t="shared" si="182"/>
        <v>#REF!</v>
      </c>
      <c r="AG355" s="32" t="e">
        <f t="shared" si="182"/>
        <v>#REF!</v>
      </c>
      <c r="AH355" s="32" t="e">
        <f t="shared" si="182"/>
        <v>#REF!</v>
      </c>
      <c r="AI355" s="32" t="e">
        <f t="shared" si="182"/>
        <v>#REF!</v>
      </c>
      <c r="AJ355" s="32" t="e">
        <f t="shared" si="182"/>
        <v>#REF!</v>
      </c>
      <c r="AK355" s="32" t="e">
        <f t="shared" si="182"/>
        <v>#REF!</v>
      </c>
      <c r="AL355" s="32" t="e">
        <f t="shared" si="182"/>
        <v>#REF!</v>
      </c>
      <c r="AM355" s="32" t="e">
        <f t="shared" si="182"/>
        <v>#REF!</v>
      </c>
      <c r="AN355" s="32" t="e">
        <f t="shared" si="182"/>
        <v>#REF!</v>
      </c>
      <c r="AO355" s="32" t="e">
        <f t="shared" si="182"/>
        <v>#REF!</v>
      </c>
      <c r="AP355" s="32" t="e">
        <f t="shared" si="182"/>
        <v>#REF!</v>
      </c>
      <c r="AQ355" s="32">
        <f t="shared" si="182"/>
        <v>5393.6060000000007</v>
      </c>
      <c r="AR355" s="128">
        <f t="shared" si="167"/>
        <v>0.92030692788866786</v>
      </c>
    </row>
    <row r="356" spans="1:44" ht="30" x14ac:dyDescent="0.25">
      <c r="A356" s="59"/>
      <c r="B356" s="27" t="s">
        <v>230</v>
      </c>
      <c r="C356" s="28"/>
      <c r="D356" s="28" t="s">
        <v>231</v>
      </c>
      <c r="E356" s="32">
        <f>E357+E361</f>
        <v>148</v>
      </c>
      <c r="F356" s="32">
        <f t="shared" ref="F356:AQ356" si="183">F357+F361</f>
        <v>40</v>
      </c>
      <c r="G356" s="32">
        <f t="shared" si="183"/>
        <v>41</v>
      </c>
      <c r="H356" s="32">
        <f t="shared" si="183"/>
        <v>42</v>
      </c>
      <c r="I356" s="32">
        <f t="shared" si="183"/>
        <v>43</v>
      </c>
      <c r="J356" s="32">
        <f t="shared" si="183"/>
        <v>44</v>
      </c>
      <c r="K356" s="32">
        <f t="shared" si="183"/>
        <v>45</v>
      </c>
      <c r="L356" s="32">
        <f t="shared" si="183"/>
        <v>46</v>
      </c>
      <c r="M356" s="32">
        <f t="shared" si="183"/>
        <v>47</v>
      </c>
      <c r="N356" s="32">
        <f t="shared" si="183"/>
        <v>48</v>
      </c>
      <c r="O356" s="32">
        <f t="shared" si="183"/>
        <v>49</v>
      </c>
      <c r="P356" s="32">
        <f t="shared" si="183"/>
        <v>50</v>
      </c>
      <c r="Q356" s="32">
        <f t="shared" si="183"/>
        <v>51</v>
      </c>
      <c r="R356" s="32">
        <f t="shared" si="183"/>
        <v>52</v>
      </c>
      <c r="S356" s="32">
        <f t="shared" si="183"/>
        <v>53</v>
      </c>
      <c r="T356" s="32">
        <f t="shared" si="183"/>
        <v>54</v>
      </c>
      <c r="U356" s="32">
        <f t="shared" si="183"/>
        <v>55</v>
      </c>
      <c r="V356" s="32">
        <f t="shared" si="183"/>
        <v>56</v>
      </c>
      <c r="W356" s="32">
        <f t="shared" si="183"/>
        <v>57</v>
      </c>
      <c r="X356" s="32">
        <f t="shared" si="183"/>
        <v>58</v>
      </c>
      <c r="Y356" s="32">
        <f t="shared" si="183"/>
        <v>59</v>
      </c>
      <c r="Z356" s="32">
        <f t="shared" si="183"/>
        <v>60</v>
      </c>
      <c r="AA356" s="32">
        <f t="shared" si="183"/>
        <v>61</v>
      </c>
      <c r="AB356" s="32">
        <f t="shared" si="183"/>
        <v>62</v>
      </c>
      <c r="AC356" s="32">
        <f t="shared" si="183"/>
        <v>63</v>
      </c>
      <c r="AD356" s="32">
        <f t="shared" si="183"/>
        <v>39</v>
      </c>
      <c r="AE356" s="32">
        <f t="shared" si="183"/>
        <v>97.5</v>
      </c>
      <c r="AF356" s="32" t="e">
        <f t="shared" si="183"/>
        <v>#REF!</v>
      </c>
      <c r="AG356" s="32" t="e">
        <f t="shared" si="183"/>
        <v>#REF!</v>
      </c>
      <c r="AH356" s="32" t="e">
        <f t="shared" si="183"/>
        <v>#REF!</v>
      </c>
      <c r="AI356" s="32" t="e">
        <f t="shared" si="183"/>
        <v>#REF!</v>
      </c>
      <c r="AJ356" s="32" t="e">
        <f t="shared" si="183"/>
        <v>#REF!</v>
      </c>
      <c r="AK356" s="32" t="e">
        <f t="shared" si="183"/>
        <v>#REF!</v>
      </c>
      <c r="AL356" s="32" t="e">
        <f t="shared" si="183"/>
        <v>#REF!</v>
      </c>
      <c r="AM356" s="32" t="e">
        <f t="shared" si="183"/>
        <v>#REF!</v>
      </c>
      <c r="AN356" s="32" t="e">
        <f t="shared" si="183"/>
        <v>#REF!</v>
      </c>
      <c r="AO356" s="32" t="e">
        <f t="shared" si="183"/>
        <v>#REF!</v>
      </c>
      <c r="AP356" s="32" t="e">
        <f t="shared" si="183"/>
        <v>#REF!</v>
      </c>
      <c r="AQ356" s="32">
        <f t="shared" si="183"/>
        <v>117</v>
      </c>
      <c r="AR356" s="128">
        <f t="shared" si="167"/>
        <v>0.79054054054054057</v>
      </c>
    </row>
    <row r="357" spans="1:44" ht="42" customHeight="1" x14ac:dyDescent="0.25">
      <c r="A357" s="59"/>
      <c r="B357" s="27" t="s">
        <v>232</v>
      </c>
      <c r="C357" s="28"/>
      <c r="D357" s="28" t="s">
        <v>233</v>
      </c>
      <c r="E357" s="32">
        <f>E358</f>
        <v>40</v>
      </c>
      <c r="F357" s="32">
        <f t="shared" ref="F357:AD358" si="184">F358</f>
        <v>40</v>
      </c>
      <c r="G357" s="32">
        <f t="shared" si="184"/>
        <v>41</v>
      </c>
      <c r="H357" s="32">
        <f t="shared" si="184"/>
        <v>42</v>
      </c>
      <c r="I357" s="32">
        <f t="shared" si="184"/>
        <v>43</v>
      </c>
      <c r="J357" s="32">
        <f t="shared" si="184"/>
        <v>44</v>
      </c>
      <c r="K357" s="32">
        <f t="shared" si="184"/>
        <v>45</v>
      </c>
      <c r="L357" s="32">
        <f t="shared" si="184"/>
        <v>46</v>
      </c>
      <c r="M357" s="32">
        <f t="shared" si="184"/>
        <v>47</v>
      </c>
      <c r="N357" s="32">
        <f t="shared" si="184"/>
        <v>48</v>
      </c>
      <c r="O357" s="32">
        <f t="shared" si="184"/>
        <v>49</v>
      </c>
      <c r="P357" s="32">
        <f t="shared" si="184"/>
        <v>50</v>
      </c>
      <c r="Q357" s="32">
        <f t="shared" si="184"/>
        <v>51</v>
      </c>
      <c r="R357" s="32">
        <f t="shared" si="184"/>
        <v>52</v>
      </c>
      <c r="S357" s="32">
        <f t="shared" si="184"/>
        <v>53</v>
      </c>
      <c r="T357" s="32">
        <f t="shared" si="184"/>
        <v>54</v>
      </c>
      <c r="U357" s="32">
        <f t="shared" si="184"/>
        <v>55</v>
      </c>
      <c r="V357" s="32">
        <f t="shared" si="184"/>
        <v>56</v>
      </c>
      <c r="W357" s="32">
        <f t="shared" si="184"/>
        <v>57</v>
      </c>
      <c r="X357" s="32">
        <f t="shared" si="184"/>
        <v>58</v>
      </c>
      <c r="Y357" s="32">
        <f t="shared" si="184"/>
        <v>59</v>
      </c>
      <c r="Z357" s="32">
        <f t="shared" si="184"/>
        <v>60</v>
      </c>
      <c r="AA357" s="32">
        <f t="shared" si="184"/>
        <v>61</v>
      </c>
      <c r="AB357" s="32">
        <f t="shared" si="184"/>
        <v>62</v>
      </c>
      <c r="AC357" s="32">
        <f t="shared" si="184"/>
        <v>63</v>
      </c>
      <c r="AD357" s="32">
        <f t="shared" si="184"/>
        <v>39</v>
      </c>
      <c r="AE357" s="334">
        <f t="shared" ref="AE357:AE379" si="185">AD357/E357*100</f>
        <v>97.5</v>
      </c>
      <c r="AF357" s="8" t="e">
        <f t="shared" ref="AF357:AQ358" si="186">AF358</f>
        <v>#REF!</v>
      </c>
      <c r="AG357" s="8" t="e">
        <f t="shared" si="186"/>
        <v>#REF!</v>
      </c>
      <c r="AH357" s="8" t="e">
        <f t="shared" si="186"/>
        <v>#REF!</v>
      </c>
      <c r="AI357" s="8" t="e">
        <f t="shared" si="186"/>
        <v>#REF!</v>
      </c>
      <c r="AJ357" s="8" t="e">
        <f t="shared" si="186"/>
        <v>#REF!</v>
      </c>
      <c r="AK357" s="8" t="e">
        <f t="shared" si="186"/>
        <v>#REF!</v>
      </c>
      <c r="AL357" s="8" t="e">
        <f t="shared" si="186"/>
        <v>#REF!</v>
      </c>
      <c r="AM357" s="8" t="e">
        <f t="shared" si="186"/>
        <v>#REF!</v>
      </c>
      <c r="AN357" s="8" t="e">
        <f t="shared" si="186"/>
        <v>#REF!</v>
      </c>
      <c r="AO357" s="8" t="e">
        <f t="shared" si="186"/>
        <v>#REF!</v>
      </c>
      <c r="AP357" s="8" t="e">
        <f t="shared" si="186"/>
        <v>#REF!</v>
      </c>
      <c r="AQ357" s="8">
        <f t="shared" si="186"/>
        <v>39</v>
      </c>
      <c r="AR357" s="128">
        <f t="shared" si="167"/>
        <v>0.97499999999999998</v>
      </c>
    </row>
    <row r="358" spans="1:44" ht="30" x14ac:dyDescent="0.25">
      <c r="A358" s="59"/>
      <c r="B358" s="27" t="s">
        <v>234</v>
      </c>
      <c r="C358" s="28"/>
      <c r="D358" s="28" t="s">
        <v>235</v>
      </c>
      <c r="E358" s="32">
        <f>E359</f>
        <v>40</v>
      </c>
      <c r="F358" s="32">
        <f t="shared" si="184"/>
        <v>40</v>
      </c>
      <c r="G358" s="32">
        <f t="shared" si="184"/>
        <v>41</v>
      </c>
      <c r="H358" s="32">
        <f t="shared" si="184"/>
        <v>42</v>
      </c>
      <c r="I358" s="32">
        <f t="shared" si="184"/>
        <v>43</v>
      </c>
      <c r="J358" s="32">
        <f t="shared" si="184"/>
        <v>44</v>
      </c>
      <c r="K358" s="32">
        <f t="shared" si="184"/>
        <v>45</v>
      </c>
      <c r="L358" s="32">
        <f t="shared" si="184"/>
        <v>46</v>
      </c>
      <c r="M358" s="32">
        <f t="shared" si="184"/>
        <v>47</v>
      </c>
      <c r="N358" s="32">
        <f t="shared" si="184"/>
        <v>48</v>
      </c>
      <c r="O358" s="32">
        <f t="shared" si="184"/>
        <v>49</v>
      </c>
      <c r="P358" s="32">
        <f t="shared" si="184"/>
        <v>50</v>
      </c>
      <c r="Q358" s="32">
        <f t="shared" si="184"/>
        <v>51</v>
      </c>
      <c r="R358" s="32">
        <f t="shared" si="184"/>
        <v>52</v>
      </c>
      <c r="S358" s="32">
        <f t="shared" si="184"/>
        <v>53</v>
      </c>
      <c r="T358" s="32">
        <f t="shared" si="184"/>
        <v>54</v>
      </c>
      <c r="U358" s="32">
        <f t="shared" si="184"/>
        <v>55</v>
      </c>
      <c r="V358" s="32">
        <f t="shared" si="184"/>
        <v>56</v>
      </c>
      <c r="W358" s="32">
        <f t="shared" si="184"/>
        <v>57</v>
      </c>
      <c r="X358" s="32">
        <f t="shared" si="184"/>
        <v>58</v>
      </c>
      <c r="Y358" s="32">
        <f t="shared" si="184"/>
        <v>59</v>
      </c>
      <c r="Z358" s="32">
        <f t="shared" si="184"/>
        <v>60</v>
      </c>
      <c r="AA358" s="32">
        <f t="shared" si="184"/>
        <v>61</v>
      </c>
      <c r="AB358" s="32">
        <f t="shared" si="184"/>
        <v>62</v>
      </c>
      <c r="AC358" s="32">
        <f t="shared" si="184"/>
        <v>63</v>
      </c>
      <c r="AD358" s="32">
        <f t="shared" si="184"/>
        <v>39</v>
      </c>
      <c r="AE358" s="32">
        <f>AE359</f>
        <v>97.5</v>
      </c>
      <c r="AF358" s="32" t="e">
        <f t="shared" si="186"/>
        <v>#REF!</v>
      </c>
      <c r="AG358" s="32" t="e">
        <f t="shared" si="186"/>
        <v>#REF!</v>
      </c>
      <c r="AH358" s="32" t="e">
        <f t="shared" si="186"/>
        <v>#REF!</v>
      </c>
      <c r="AI358" s="32" t="e">
        <f t="shared" si="186"/>
        <v>#REF!</v>
      </c>
      <c r="AJ358" s="32" t="e">
        <f t="shared" si="186"/>
        <v>#REF!</v>
      </c>
      <c r="AK358" s="32" t="e">
        <f t="shared" si="186"/>
        <v>#REF!</v>
      </c>
      <c r="AL358" s="32" t="e">
        <f t="shared" si="186"/>
        <v>#REF!</v>
      </c>
      <c r="AM358" s="32" t="e">
        <f t="shared" si="186"/>
        <v>#REF!</v>
      </c>
      <c r="AN358" s="32" t="e">
        <f t="shared" si="186"/>
        <v>#REF!</v>
      </c>
      <c r="AO358" s="32" t="e">
        <f t="shared" si="186"/>
        <v>#REF!</v>
      </c>
      <c r="AP358" s="32" t="e">
        <f t="shared" si="186"/>
        <v>#REF!</v>
      </c>
      <c r="AQ358" s="32">
        <f t="shared" si="186"/>
        <v>39</v>
      </c>
      <c r="AR358" s="128">
        <f t="shared" si="167"/>
        <v>0.97499999999999998</v>
      </c>
    </row>
    <row r="359" spans="1:44" ht="30" x14ac:dyDescent="0.25">
      <c r="A359" s="59"/>
      <c r="B359" s="27"/>
      <c r="C359" s="44" t="s">
        <v>70</v>
      </c>
      <c r="D359" s="42" t="s">
        <v>71</v>
      </c>
      <c r="E359" s="32">
        <v>40</v>
      </c>
      <c r="F359" s="32">
        <v>40</v>
      </c>
      <c r="G359" s="32">
        <v>41</v>
      </c>
      <c r="H359" s="32">
        <v>42</v>
      </c>
      <c r="I359" s="32">
        <v>43</v>
      </c>
      <c r="J359" s="32">
        <v>44</v>
      </c>
      <c r="K359" s="32">
        <v>45</v>
      </c>
      <c r="L359" s="32">
        <v>46</v>
      </c>
      <c r="M359" s="32">
        <v>47</v>
      </c>
      <c r="N359" s="32">
        <v>48</v>
      </c>
      <c r="O359" s="32">
        <v>49</v>
      </c>
      <c r="P359" s="32">
        <v>50</v>
      </c>
      <c r="Q359" s="32">
        <v>51</v>
      </c>
      <c r="R359" s="32">
        <v>52</v>
      </c>
      <c r="S359" s="32">
        <v>53</v>
      </c>
      <c r="T359" s="32">
        <v>54</v>
      </c>
      <c r="U359" s="32">
        <v>55</v>
      </c>
      <c r="V359" s="32">
        <v>56</v>
      </c>
      <c r="W359" s="32">
        <v>57</v>
      </c>
      <c r="X359" s="32">
        <v>58</v>
      </c>
      <c r="Y359" s="32">
        <v>59</v>
      </c>
      <c r="Z359" s="32">
        <v>60</v>
      </c>
      <c r="AA359" s="32">
        <v>61</v>
      </c>
      <c r="AB359" s="32">
        <v>62</v>
      </c>
      <c r="AC359" s="32">
        <v>63</v>
      </c>
      <c r="AD359" s="32">
        <v>39</v>
      </c>
      <c r="AE359" s="334">
        <f t="shared" si="185"/>
        <v>97.5</v>
      </c>
      <c r="AF359" s="111" t="e">
        <f>AF363+AF368+#REF!+AF396</f>
        <v>#REF!</v>
      </c>
      <c r="AG359" s="111" t="e">
        <f>AG363+AG368+#REF!+AG396</f>
        <v>#REF!</v>
      </c>
      <c r="AH359" s="111" t="e">
        <f>AH363+AH368+#REF!+AH396</f>
        <v>#REF!</v>
      </c>
      <c r="AI359" s="111" t="e">
        <f>AI363+AI368+#REF!+AI396</f>
        <v>#REF!</v>
      </c>
      <c r="AJ359" s="111" t="e">
        <f>AJ363+AJ368+#REF!+AJ396</f>
        <v>#REF!</v>
      </c>
      <c r="AK359" s="111" t="e">
        <f>AK363+AK368+#REF!+AK396</f>
        <v>#REF!</v>
      </c>
      <c r="AL359" s="111" t="e">
        <f>AL363+AL368+#REF!+AL396</f>
        <v>#REF!</v>
      </c>
      <c r="AM359" s="111" t="e">
        <f>AM363+AM368+#REF!+AM396</f>
        <v>#REF!</v>
      </c>
      <c r="AN359" s="111" t="e">
        <f>AN363+AN368+#REF!+AN396</f>
        <v>#REF!</v>
      </c>
      <c r="AO359" s="111" t="e">
        <f>AO363+AO368+#REF!+AO396</f>
        <v>#REF!</v>
      </c>
      <c r="AP359" s="111" t="e">
        <f>AP363+AP368+#REF!+AP396</f>
        <v>#REF!</v>
      </c>
      <c r="AQ359" s="32">
        <v>39</v>
      </c>
      <c r="AR359" s="128">
        <f t="shared" si="167"/>
        <v>0.97499999999999998</v>
      </c>
    </row>
    <row r="360" spans="1:44" ht="45" x14ac:dyDescent="0.25">
      <c r="A360" s="59"/>
      <c r="B360" s="27" t="s">
        <v>236</v>
      </c>
      <c r="C360" s="28"/>
      <c r="D360" s="28" t="s">
        <v>237</v>
      </c>
      <c r="E360" s="32">
        <f>E361</f>
        <v>108</v>
      </c>
      <c r="F360" s="32">
        <f t="shared" ref="F360:AQ361" si="187">F361</f>
        <v>0</v>
      </c>
      <c r="G360" s="32">
        <f t="shared" si="187"/>
        <v>0</v>
      </c>
      <c r="H360" s="32">
        <f t="shared" si="187"/>
        <v>0</v>
      </c>
      <c r="I360" s="32">
        <f t="shared" si="187"/>
        <v>0</v>
      </c>
      <c r="J360" s="32">
        <f t="shared" si="187"/>
        <v>0</v>
      </c>
      <c r="K360" s="32">
        <f t="shared" si="187"/>
        <v>0</v>
      </c>
      <c r="L360" s="32">
        <f t="shared" si="187"/>
        <v>0</v>
      </c>
      <c r="M360" s="32">
        <f t="shared" si="187"/>
        <v>0</v>
      </c>
      <c r="N360" s="32">
        <f t="shared" si="187"/>
        <v>0</v>
      </c>
      <c r="O360" s="32">
        <f t="shared" si="187"/>
        <v>0</v>
      </c>
      <c r="P360" s="32">
        <f t="shared" si="187"/>
        <v>0</v>
      </c>
      <c r="Q360" s="32">
        <f t="shared" si="187"/>
        <v>0</v>
      </c>
      <c r="R360" s="32">
        <f t="shared" si="187"/>
        <v>0</v>
      </c>
      <c r="S360" s="32">
        <f t="shared" si="187"/>
        <v>0</v>
      </c>
      <c r="T360" s="32">
        <f t="shared" si="187"/>
        <v>0</v>
      </c>
      <c r="U360" s="32">
        <f t="shared" si="187"/>
        <v>0</v>
      </c>
      <c r="V360" s="32">
        <f t="shared" si="187"/>
        <v>0</v>
      </c>
      <c r="W360" s="32">
        <f t="shared" si="187"/>
        <v>0</v>
      </c>
      <c r="X360" s="32">
        <f t="shared" si="187"/>
        <v>0</v>
      </c>
      <c r="Y360" s="32">
        <f t="shared" si="187"/>
        <v>0</v>
      </c>
      <c r="Z360" s="32">
        <f t="shared" si="187"/>
        <v>0</v>
      </c>
      <c r="AA360" s="32">
        <f t="shared" si="187"/>
        <v>0</v>
      </c>
      <c r="AB360" s="32">
        <f t="shared" si="187"/>
        <v>0</v>
      </c>
      <c r="AC360" s="32">
        <f t="shared" si="187"/>
        <v>0</v>
      </c>
      <c r="AD360" s="32">
        <f t="shared" si="187"/>
        <v>0</v>
      </c>
      <c r="AE360" s="32">
        <f t="shared" si="187"/>
        <v>0</v>
      </c>
      <c r="AF360" s="32">
        <f t="shared" si="187"/>
        <v>0</v>
      </c>
      <c r="AG360" s="32">
        <f t="shared" si="187"/>
        <v>0</v>
      </c>
      <c r="AH360" s="32">
        <f t="shared" si="187"/>
        <v>0</v>
      </c>
      <c r="AI360" s="32">
        <f t="shared" si="187"/>
        <v>0</v>
      </c>
      <c r="AJ360" s="32">
        <f t="shared" si="187"/>
        <v>0</v>
      </c>
      <c r="AK360" s="32">
        <f t="shared" si="187"/>
        <v>0</v>
      </c>
      <c r="AL360" s="32">
        <f t="shared" si="187"/>
        <v>0</v>
      </c>
      <c r="AM360" s="32">
        <f t="shared" si="187"/>
        <v>0</v>
      </c>
      <c r="AN360" s="32">
        <f t="shared" si="187"/>
        <v>0</v>
      </c>
      <c r="AO360" s="32">
        <f t="shared" si="187"/>
        <v>0</v>
      </c>
      <c r="AP360" s="32">
        <f t="shared" si="187"/>
        <v>0</v>
      </c>
      <c r="AQ360" s="32">
        <f t="shared" si="187"/>
        <v>78</v>
      </c>
      <c r="AR360" s="128">
        <f t="shared" si="167"/>
        <v>0.72222222222222221</v>
      </c>
    </row>
    <row r="361" spans="1:44" ht="35.25" customHeight="1" x14ac:dyDescent="0.25">
      <c r="A361" s="59"/>
      <c r="B361" s="27" t="s">
        <v>238</v>
      </c>
      <c r="C361" s="28"/>
      <c r="D361" s="28" t="s">
        <v>239</v>
      </c>
      <c r="E361" s="32">
        <f>E362</f>
        <v>108</v>
      </c>
      <c r="F361" s="32">
        <f t="shared" si="187"/>
        <v>0</v>
      </c>
      <c r="G361" s="32">
        <f t="shared" si="187"/>
        <v>0</v>
      </c>
      <c r="H361" s="32">
        <f t="shared" si="187"/>
        <v>0</v>
      </c>
      <c r="I361" s="32">
        <f t="shared" si="187"/>
        <v>0</v>
      </c>
      <c r="J361" s="32">
        <f t="shared" si="187"/>
        <v>0</v>
      </c>
      <c r="K361" s="32">
        <f t="shared" si="187"/>
        <v>0</v>
      </c>
      <c r="L361" s="32">
        <f t="shared" si="187"/>
        <v>0</v>
      </c>
      <c r="M361" s="32">
        <f t="shared" si="187"/>
        <v>0</v>
      </c>
      <c r="N361" s="32">
        <f t="shared" si="187"/>
        <v>0</v>
      </c>
      <c r="O361" s="32">
        <f t="shared" si="187"/>
        <v>0</v>
      </c>
      <c r="P361" s="32">
        <f t="shared" si="187"/>
        <v>0</v>
      </c>
      <c r="Q361" s="32">
        <f t="shared" si="187"/>
        <v>0</v>
      </c>
      <c r="R361" s="32">
        <f t="shared" si="187"/>
        <v>0</v>
      </c>
      <c r="S361" s="32">
        <f t="shared" si="187"/>
        <v>0</v>
      </c>
      <c r="T361" s="32">
        <f t="shared" si="187"/>
        <v>0</v>
      </c>
      <c r="U361" s="32">
        <f t="shared" si="187"/>
        <v>0</v>
      </c>
      <c r="V361" s="32">
        <f t="shared" si="187"/>
        <v>0</v>
      </c>
      <c r="W361" s="32">
        <f t="shared" si="187"/>
        <v>0</v>
      </c>
      <c r="X361" s="32">
        <f t="shared" si="187"/>
        <v>0</v>
      </c>
      <c r="Y361" s="32">
        <f t="shared" si="187"/>
        <v>0</v>
      </c>
      <c r="Z361" s="32">
        <f t="shared" si="187"/>
        <v>0</v>
      </c>
      <c r="AA361" s="32">
        <f t="shared" si="187"/>
        <v>0</v>
      </c>
      <c r="AB361" s="32">
        <f t="shared" si="187"/>
        <v>0</v>
      </c>
      <c r="AC361" s="32">
        <f t="shared" si="187"/>
        <v>0</v>
      </c>
      <c r="AD361" s="32">
        <f t="shared" si="187"/>
        <v>0</v>
      </c>
      <c r="AE361" s="32">
        <f t="shared" si="187"/>
        <v>0</v>
      </c>
      <c r="AF361" s="32">
        <f t="shared" si="187"/>
        <v>0</v>
      </c>
      <c r="AG361" s="32">
        <f t="shared" si="187"/>
        <v>0</v>
      </c>
      <c r="AH361" s="32">
        <f t="shared" si="187"/>
        <v>0</v>
      </c>
      <c r="AI361" s="32">
        <f t="shared" si="187"/>
        <v>0</v>
      </c>
      <c r="AJ361" s="32">
        <f t="shared" si="187"/>
        <v>0</v>
      </c>
      <c r="AK361" s="32">
        <f t="shared" si="187"/>
        <v>0</v>
      </c>
      <c r="AL361" s="32">
        <f t="shared" si="187"/>
        <v>0</v>
      </c>
      <c r="AM361" s="32">
        <f t="shared" si="187"/>
        <v>0</v>
      </c>
      <c r="AN361" s="32">
        <f t="shared" si="187"/>
        <v>0</v>
      </c>
      <c r="AO361" s="32">
        <f t="shared" si="187"/>
        <v>0</v>
      </c>
      <c r="AP361" s="32">
        <f t="shared" si="187"/>
        <v>0</v>
      </c>
      <c r="AQ361" s="32">
        <f t="shared" si="187"/>
        <v>78</v>
      </c>
      <c r="AR361" s="128">
        <f t="shared" si="167"/>
        <v>0.72222222222222221</v>
      </c>
    </row>
    <row r="362" spans="1:44" ht="51.75" customHeight="1" x14ac:dyDescent="0.25">
      <c r="A362" s="59"/>
      <c r="B362" s="27"/>
      <c r="C362" s="37" t="s">
        <v>13</v>
      </c>
      <c r="D362" s="48" t="s">
        <v>14</v>
      </c>
      <c r="E362" s="32">
        <v>108</v>
      </c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  <c r="AA362" s="32"/>
      <c r="AB362" s="32"/>
      <c r="AC362" s="32"/>
      <c r="AD362" s="32"/>
      <c r="AE362" s="334"/>
      <c r="AF362" s="111"/>
      <c r="AG362" s="111"/>
      <c r="AH362" s="111"/>
      <c r="AI362" s="111"/>
      <c r="AJ362" s="111"/>
      <c r="AK362" s="111"/>
      <c r="AL362" s="111"/>
      <c r="AM362" s="111"/>
      <c r="AN362" s="111"/>
      <c r="AO362" s="111"/>
      <c r="AP362" s="111"/>
      <c r="AQ362" s="32">
        <v>78</v>
      </c>
      <c r="AR362" s="128">
        <f t="shared" si="167"/>
        <v>0.72222222222222221</v>
      </c>
    </row>
    <row r="363" spans="1:44" ht="45" x14ac:dyDescent="0.25">
      <c r="A363" s="59"/>
      <c r="B363" s="27" t="s">
        <v>240</v>
      </c>
      <c r="C363" s="28"/>
      <c r="D363" s="28" t="s">
        <v>241</v>
      </c>
      <c r="E363" s="8">
        <f>E364+E369+E373</f>
        <v>5712.6600000000008</v>
      </c>
      <c r="F363" s="8">
        <f t="shared" ref="F363:AQ363" si="188">F364+F369+F373</f>
        <v>5082.18</v>
      </c>
      <c r="G363" s="8">
        <f t="shared" si="188"/>
        <v>2450.9079999999999</v>
      </c>
      <c r="H363" s="8">
        <f t="shared" si="188"/>
        <v>2154.83</v>
      </c>
      <c r="I363" s="8">
        <f t="shared" si="188"/>
        <v>2450.9079999999999</v>
      </c>
      <c r="J363" s="8">
        <f t="shared" si="188"/>
        <v>2154.83</v>
      </c>
      <c r="K363" s="8">
        <f t="shared" si="188"/>
        <v>2450.9079999999999</v>
      </c>
      <c r="L363" s="8">
        <f t="shared" si="188"/>
        <v>2154.83</v>
      </c>
      <c r="M363" s="8">
        <f t="shared" si="188"/>
        <v>2450.9079999999999</v>
      </c>
      <c r="N363" s="8">
        <f t="shared" si="188"/>
        <v>2154.83</v>
      </c>
      <c r="O363" s="8">
        <f t="shared" si="188"/>
        <v>2450.9079999999999</v>
      </c>
      <c r="P363" s="8">
        <f t="shared" si="188"/>
        <v>2154.83</v>
      </c>
      <c r="Q363" s="8">
        <f t="shared" si="188"/>
        <v>2450.9079999999999</v>
      </c>
      <c r="R363" s="8">
        <f t="shared" si="188"/>
        <v>2154.83</v>
      </c>
      <c r="S363" s="8">
        <f t="shared" si="188"/>
        <v>2450.9079999999999</v>
      </c>
      <c r="T363" s="8">
        <f t="shared" si="188"/>
        <v>2154.83</v>
      </c>
      <c r="U363" s="8">
        <f t="shared" si="188"/>
        <v>2450.9079999999999</v>
      </c>
      <c r="V363" s="8">
        <f t="shared" si="188"/>
        <v>2154.83</v>
      </c>
      <c r="W363" s="8">
        <f t="shared" si="188"/>
        <v>2450.9079999999999</v>
      </c>
      <c r="X363" s="8">
        <f t="shared" si="188"/>
        <v>2154.83</v>
      </c>
      <c r="Y363" s="8">
        <f t="shared" si="188"/>
        <v>2450.9079999999999</v>
      </c>
      <c r="Z363" s="8">
        <f t="shared" si="188"/>
        <v>2154.83</v>
      </c>
      <c r="AA363" s="8">
        <f t="shared" si="188"/>
        <v>2450.9079999999999</v>
      </c>
      <c r="AB363" s="8">
        <f t="shared" si="188"/>
        <v>2154.83</v>
      </c>
      <c r="AC363" s="8">
        <f t="shared" si="188"/>
        <v>2450.9079999999999</v>
      </c>
      <c r="AD363" s="8">
        <f t="shared" si="188"/>
        <v>2154.83</v>
      </c>
      <c r="AE363" s="8">
        <f t="shared" si="188"/>
        <v>96.082825535444783</v>
      </c>
      <c r="AF363" s="8" t="e">
        <f t="shared" si="188"/>
        <v>#REF!</v>
      </c>
      <c r="AG363" s="8" t="e">
        <f t="shared" si="188"/>
        <v>#REF!</v>
      </c>
      <c r="AH363" s="8" t="e">
        <f t="shared" si="188"/>
        <v>#REF!</v>
      </c>
      <c r="AI363" s="8" t="e">
        <f t="shared" si="188"/>
        <v>#REF!</v>
      </c>
      <c r="AJ363" s="8" t="e">
        <f t="shared" si="188"/>
        <v>#REF!</v>
      </c>
      <c r="AK363" s="8" t="e">
        <f t="shared" si="188"/>
        <v>#REF!</v>
      </c>
      <c r="AL363" s="8" t="e">
        <f t="shared" si="188"/>
        <v>#REF!</v>
      </c>
      <c r="AM363" s="8" t="e">
        <f t="shared" si="188"/>
        <v>#REF!</v>
      </c>
      <c r="AN363" s="8" t="e">
        <f t="shared" si="188"/>
        <v>#REF!</v>
      </c>
      <c r="AO363" s="8" t="e">
        <f t="shared" si="188"/>
        <v>#REF!</v>
      </c>
      <c r="AP363" s="8" t="e">
        <f t="shared" si="188"/>
        <v>#REF!</v>
      </c>
      <c r="AQ363" s="8">
        <f t="shared" si="188"/>
        <v>5276.6060000000007</v>
      </c>
      <c r="AR363" s="128">
        <f t="shared" si="167"/>
        <v>0.9236688337832113</v>
      </c>
    </row>
    <row r="364" spans="1:44" ht="30" x14ac:dyDescent="0.25">
      <c r="A364" s="59"/>
      <c r="B364" s="27" t="s">
        <v>242</v>
      </c>
      <c r="C364" s="28"/>
      <c r="D364" s="28" t="s">
        <v>243</v>
      </c>
      <c r="E364" s="32">
        <f>E365</f>
        <v>5383.6</v>
      </c>
      <c r="F364" s="32">
        <f t="shared" ref="F364:AQ364" si="189">F365</f>
        <v>5030.37</v>
      </c>
      <c r="G364" s="32">
        <f t="shared" si="189"/>
        <v>2398.8879999999999</v>
      </c>
      <c r="H364" s="32">
        <f t="shared" si="189"/>
        <v>2103.02</v>
      </c>
      <c r="I364" s="32">
        <f t="shared" si="189"/>
        <v>2398.8879999999999</v>
      </c>
      <c r="J364" s="32">
        <f t="shared" si="189"/>
        <v>2103.02</v>
      </c>
      <c r="K364" s="32">
        <f t="shared" si="189"/>
        <v>2398.8879999999999</v>
      </c>
      <c r="L364" s="32">
        <f t="shared" si="189"/>
        <v>2103.02</v>
      </c>
      <c r="M364" s="32">
        <f t="shared" si="189"/>
        <v>2398.8879999999999</v>
      </c>
      <c r="N364" s="32">
        <f t="shared" si="189"/>
        <v>2103.02</v>
      </c>
      <c r="O364" s="32">
        <f t="shared" si="189"/>
        <v>2398.8879999999999</v>
      </c>
      <c r="P364" s="32">
        <f t="shared" si="189"/>
        <v>2103.02</v>
      </c>
      <c r="Q364" s="32">
        <f t="shared" si="189"/>
        <v>2398.8879999999999</v>
      </c>
      <c r="R364" s="32">
        <f t="shared" si="189"/>
        <v>2103.02</v>
      </c>
      <c r="S364" s="32">
        <f t="shared" si="189"/>
        <v>2398.8879999999999</v>
      </c>
      <c r="T364" s="32">
        <f t="shared" si="189"/>
        <v>2103.02</v>
      </c>
      <c r="U364" s="32">
        <f t="shared" si="189"/>
        <v>2398.8879999999999</v>
      </c>
      <c r="V364" s="32">
        <f t="shared" si="189"/>
        <v>2103.02</v>
      </c>
      <c r="W364" s="32">
        <f t="shared" si="189"/>
        <v>2398.8879999999999</v>
      </c>
      <c r="X364" s="32">
        <f t="shared" si="189"/>
        <v>2103.02</v>
      </c>
      <c r="Y364" s="32">
        <f t="shared" si="189"/>
        <v>2398.8879999999999</v>
      </c>
      <c r="Z364" s="32">
        <f t="shared" si="189"/>
        <v>2103.02</v>
      </c>
      <c r="AA364" s="32">
        <f t="shared" si="189"/>
        <v>2398.8879999999999</v>
      </c>
      <c r="AB364" s="32">
        <f t="shared" si="189"/>
        <v>2103.02</v>
      </c>
      <c r="AC364" s="32">
        <f t="shared" si="189"/>
        <v>2398.8879999999999</v>
      </c>
      <c r="AD364" s="32">
        <f t="shared" si="189"/>
        <v>2103.02</v>
      </c>
      <c r="AE364" s="32">
        <f t="shared" si="189"/>
        <v>48.110603313222569</v>
      </c>
      <c r="AF364" s="32" t="e">
        <f t="shared" si="189"/>
        <v>#REF!</v>
      </c>
      <c r="AG364" s="32" t="e">
        <f t="shared" si="189"/>
        <v>#REF!</v>
      </c>
      <c r="AH364" s="32" t="e">
        <f t="shared" si="189"/>
        <v>#REF!</v>
      </c>
      <c r="AI364" s="32" t="e">
        <f t="shared" si="189"/>
        <v>#REF!</v>
      </c>
      <c r="AJ364" s="32" t="e">
        <f t="shared" si="189"/>
        <v>#REF!</v>
      </c>
      <c r="AK364" s="32" t="e">
        <f t="shared" si="189"/>
        <v>#REF!</v>
      </c>
      <c r="AL364" s="32" t="e">
        <f t="shared" si="189"/>
        <v>#REF!</v>
      </c>
      <c r="AM364" s="32" t="e">
        <f t="shared" si="189"/>
        <v>#REF!</v>
      </c>
      <c r="AN364" s="32" t="e">
        <f t="shared" si="189"/>
        <v>#REF!</v>
      </c>
      <c r="AO364" s="32" t="e">
        <f t="shared" si="189"/>
        <v>#REF!</v>
      </c>
      <c r="AP364" s="32" t="e">
        <f t="shared" si="189"/>
        <v>#REF!</v>
      </c>
      <c r="AQ364" s="32">
        <f t="shared" si="189"/>
        <v>5030.3720000000003</v>
      </c>
      <c r="AR364" s="128">
        <f t="shared" si="167"/>
        <v>0.93438814176387541</v>
      </c>
    </row>
    <row r="365" spans="1:44" ht="30" x14ac:dyDescent="0.25">
      <c r="A365" s="59"/>
      <c r="B365" s="27" t="s">
        <v>244</v>
      </c>
      <c r="C365" s="79"/>
      <c r="D365" s="79" t="s">
        <v>245</v>
      </c>
      <c r="E365" s="32">
        <f>E366+E367+E368</f>
        <v>5383.6</v>
      </c>
      <c r="F365" s="32">
        <f t="shared" ref="F365:AQ365" si="190">F366+F367+F368</f>
        <v>5030.37</v>
      </c>
      <c r="G365" s="32">
        <f t="shared" si="190"/>
        <v>2398.8879999999999</v>
      </c>
      <c r="H365" s="32">
        <f t="shared" si="190"/>
        <v>2103.02</v>
      </c>
      <c r="I365" s="32">
        <f t="shared" si="190"/>
        <v>2398.8879999999999</v>
      </c>
      <c r="J365" s="32">
        <f t="shared" si="190"/>
        <v>2103.02</v>
      </c>
      <c r="K365" s="32">
        <f t="shared" si="190"/>
        <v>2398.8879999999999</v>
      </c>
      <c r="L365" s="32">
        <f t="shared" si="190"/>
        <v>2103.02</v>
      </c>
      <c r="M365" s="32">
        <f t="shared" si="190"/>
        <v>2398.8879999999999</v>
      </c>
      <c r="N365" s="32">
        <f t="shared" si="190"/>
        <v>2103.02</v>
      </c>
      <c r="O365" s="32">
        <f t="shared" si="190"/>
        <v>2398.8879999999999</v>
      </c>
      <c r="P365" s="32">
        <f t="shared" si="190"/>
        <v>2103.02</v>
      </c>
      <c r="Q365" s="32">
        <f t="shared" si="190"/>
        <v>2398.8879999999999</v>
      </c>
      <c r="R365" s="32">
        <f t="shared" si="190"/>
        <v>2103.02</v>
      </c>
      <c r="S365" s="32">
        <f t="shared" si="190"/>
        <v>2398.8879999999999</v>
      </c>
      <c r="T365" s="32">
        <f t="shared" si="190"/>
        <v>2103.02</v>
      </c>
      <c r="U365" s="32">
        <f t="shared" si="190"/>
        <v>2398.8879999999999</v>
      </c>
      <c r="V365" s="32">
        <f t="shared" si="190"/>
        <v>2103.02</v>
      </c>
      <c r="W365" s="32">
        <f t="shared" si="190"/>
        <v>2398.8879999999999</v>
      </c>
      <c r="X365" s="32">
        <f t="shared" si="190"/>
        <v>2103.02</v>
      </c>
      <c r="Y365" s="32">
        <f t="shared" si="190"/>
        <v>2398.8879999999999</v>
      </c>
      <c r="Z365" s="32">
        <f t="shared" si="190"/>
        <v>2103.02</v>
      </c>
      <c r="AA365" s="32">
        <f t="shared" si="190"/>
        <v>2398.8879999999999</v>
      </c>
      <c r="AB365" s="32">
        <f t="shared" si="190"/>
        <v>2103.02</v>
      </c>
      <c r="AC365" s="32">
        <f t="shared" si="190"/>
        <v>2398.8879999999999</v>
      </c>
      <c r="AD365" s="32">
        <f t="shared" si="190"/>
        <v>2103.02</v>
      </c>
      <c r="AE365" s="32">
        <f t="shared" si="190"/>
        <v>48.110603313222569</v>
      </c>
      <c r="AF365" s="32" t="e">
        <f t="shared" si="190"/>
        <v>#REF!</v>
      </c>
      <c r="AG365" s="32" t="e">
        <f t="shared" si="190"/>
        <v>#REF!</v>
      </c>
      <c r="AH365" s="32" t="e">
        <f t="shared" si="190"/>
        <v>#REF!</v>
      </c>
      <c r="AI365" s="32" t="e">
        <f t="shared" si="190"/>
        <v>#REF!</v>
      </c>
      <c r="AJ365" s="32" t="e">
        <f t="shared" si="190"/>
        <v>#REF!</v>
      </c>
      <c r="AK365" s="32" t="e">
        <f t="shared" si="190"/>
        <v>#REF!</v>
      </c>
      <c r="AL365" s="32" t="e">
        <f t="shared" si="190"/>
        <v>#REF!</v>
      </c>
      <c r="AM365" s="32" t="e">
        <f t="shared" si="190"/>
        <v>#REF!</v>
      </c>
      <c r="AN365" s="32" t="e">
        <f t="shared" si="190"/>
        <v>#REF!</v>
      </c>
      <c r="AO365" s="32" t="e">
        <f t="shared" si="190"/>
        <v>#REF!</v>
      </c>
      <c r="AP365" s="32" t="e">
        <f t="shared" si="190"/>
        <v>#REF!</v>
      </c>
      <c r="AQ365" s="32">
        <f t="shared" si="190"/>
        <v>5030.3720000000003</v>
      </c>
      <c r="AR365" s="128">
        <f t="shared" si="167"/>
        <v>0.93438814176387541</v>
      </c>
    </row>
    <row r="366" spans="1:44" ht="81.75" customHeight="1" x14ac:dyDescent="0.25">
      <c r="A366" s="59"/>
      <c r="B366" s="27"/>
      <c r="C366" s="44" t="s">
        <v>246</v>
      </c>
      <c r="D366" s="42" t="s">
        <v>247</v>
      </c>
      <c r="E366" s="80">
        <f>3672.3+1.2+1154.1</f>
        <v>4827.6000000000004</v>
      </c>
      <c r="F366" s="80">
        <f>3530.21+0.97+1077.72</f>
        <v>4608.8999999999996</v>
      </c>
      <c r="G366" s="8">
        <v>2330.8879999999999</v>
      </c>
      <c r="H366" s="8">
        <v>2074.59</v>
      </c>
      <c r="I366" s="8">
        <v>2330.8879999999999</v>
      </c>
      <c r="J366" s="8">
        <v>2074.59</v>
      </c>
      <c r="K366" s="8">
        <v>2330.8879999999999</v>
      </c>
      <c r="L366" s="8">
        <v>2074.59</v>
      </c>
      <c r="M366" s="8">
        <v>2330.8879999999999</v>
      </c>
      <c r="N366" s="8">
        <v>2074.59</v>
      </c>
      <c r="O366" s="8">
        <v>2330.8879999999999</v>
      </c>
      <c r="P366" s="8">
        <v>2074.59</v>
      </c>
      <c r="Q366" s="8">
        <v>2330.8879999999999</v>
      </c>
      <c r="R366" s="8">
        <v>2074.59</v>
      </c>
      <c r="S366" s="8">
        <v>2330.8879999999999</v>
      </c>
      <c r="T366" s="8">
        <v>2074.59</v>
      </c>
      <c r="U366" s="8">
        <v>2330.8879999999999</v>
      </c>
      <c r="V366" s="8">
        <v>2074.59</v>
      </c>
      <c r="W366" s="8">
        <v>2330.8879999999999</v>
      </c>
      <c r="X366" s="8">
        <v>2074.59</v>
      </c>
      <c r="Y366" s="8">
        <v>2330.8879999999999</v>
      </c>
      <c r="Z366" s="8">
        <v>2074.59</v>
      </c>
      <c r="AA366" s="8">
        <v>2330.8879999999999</v>
      </c>
      <c r="AB366" s="8">
        <v>2074.59</v>
      </c>
      <c r="AC366" s="8">
        <v>2330.8879999999999</v>
      </c>
      <c r="AD366" s="8">
        <v>2074.58</v>
      </c>
      <c r="AE366" s="334">
        <f t="shared" si="185"/>
        <v>42.973320076228347</v>
      </c>
      <c r="AF366" s="32">
        <f t="shared" ref="AF366:AP366" si="191">AF367</f>
        <v>0</v>
      </c>
      <c r="AG366" s="32">
        <f t="shared" si="191"/>
        <v>0</v>
      </c>
      <c r="AH366" s="32">
        <f t="shared" si="191"/>
        <v>0</v>
      </c>
      <c r="AI366" s="32">
        <f t="shared" si="191"/>
        <v>0</v>
      </c>
      <c r="AJ366" s="32">
        <f t="shared" si="191"/>
        <v>0</v>
      </c>
      <c r="AK366" s="32">
        <f t="shared" si="191"/>
        <v>0</v>
      </c>
      <c r="AL366" s="32">
        <f t="shared" si="191"/>
        <v>0</v>
      </c>
      <c r="AM366" s="32">
        <f t="shared" si="191"/>
        <v>0</v>
      </c>
      <c r="AN366" s="32">
        <f t="shared" si="191"/>
        <v>0</v>
      </c>
      <c r="AO366" s="32">
        <f t="shared" si="191"/>
        <v>0</v>
      </c>
      <c r="AP366" s="32">
        <f t="shared" si="191"/>
        <v>0</v>
      </c>
      <c r="AQ366" s="80">
        <v>4608.8980000000001</v>
      </c>
      <c r="AR366" s="128">
        <f t="shared" si="167"/>
        <v>0.95469757229265051</v>
      </c>
    </row>
    <row r="367" spans="1:44" ht="36.75" customHeight="1" x14ac:dyDescent="0.25">
      <c r="A367" s="59"/>
      <c r="B367" s="27"/>
      <c r="C367" s="44" t="s">
        <v>70</v>
      </c>
      <c r="D367" s="42" t="s">
        <v>71</v>
      </c>
      <c r="E367" s="81">
        <f>199+354.6</f>
        <v>553.6</v>
      </c>
      <c r="F367" s="81">
        <f>145.66+273.48</f>
        <v>419.14</v>
      </c>
      <c r="G367" s="88">
        <v>67.8</v>
      </c>
      <c r="H367" s="88">
        <v>28.43</v>
      </c>
      <c r="I367" s="88">
        <v>67.8</v>
      </c>
      <c r="J367" s="88">
        <v>28.43</v>
      </c>
      <c r="K367" s="88">
        <v>67.8</v>
      </c>
      <c r="L367" s="88">
        <v>28.43</v>
      </c>
      <c r="M367" s="88">
        <v>67.8</v>
      </c>
      <c r="N367" s="88">
        <v>28.43</v>
      </c>
      <c r="O367" s="88">
        <v>67.8</v>
      </c>
      <c r="P367" s="88">
        <v>28.43</v>
      </c>
      <c r="Q367" s="88">
        <v>67.8</v>
      </c>
      <c r="R367" s="88">
        <v>28.43</v>
      </c>
      <c r="S367" s="88">
        <v>67.8</v>
      </c>
      <c r="T367" s="88">
        <v>28.43</v>
      </c>
      <c r="U367" s="88">
        <v>67.8</v>
      </c>
      <c r="V367" s="88">
        <v>28.43</v>
      </c>
      <c r="W367" s="88">
        <v>67.8</v>
      </c>
      <c r="X367" s="88">
        <v>28.43</v>
      </c>
      <c r="Y367" s="88">
        <v>67.8</v>
      </c>
      <c r="Z367" s="88">
        <v>28.43</v>
      </c>
      <c r="AA367" s="88">
        <v>67.8</v>
      </c>
      <c r="AB367" s="88">
        <v>28.43</v>
      </c>
      <c r="AC367" s="88">
        <v>67.8</v>
      </c>
      <c r="AD367" s="88">
        <v>28.44</v>
      </c>
      <c r="AE367" s="334">
        <f t="shared" si="185"/>
        <v>5.1372832369942198</v>
      </c>
      <c r="AF367" s="32"/>
      <c r="AG367" s="32"/>
      <c r="AH367" s="32"/>
      <c r="AI367" s="32"/>
      <c r="AJ367" s="32"/>
      <c r="AK367" s="32"/>
      <c r="AL367" s="32"/>
      <c r="AM367" s="32"/>
      <c r="AN367" s="32"/>
      <c r="AO367" s="32"/>
      <c r="AP367" s="32"/>
      <c r="AQ367" s="81">
        <v>419.14600000000002</v>
      </c>
      <c r="AR367" s="128">
        <f t="shared" si="167"/>
        <v>0.75712789017341042</v>
      </c>
    </row>
    <row r="368" spans="1:44" ht="24" customHeight="1" x14ac:dyDescent="0.25">
      <c r="A368" s="59"/>
      <c r="B368" s="27"/>
      <c r="C368" s="55">
        <v>800</v>
      </c>
      <c r="D368" s="43" t="s">
        <v>129</v>
      </c>
      <c r="E368" s="32">
        <v>2.4</v>
      </c>
      <c r="F368" s="32">
        <v>2.33</v>
      </c>
      <c r="G368" s="81">
        <v>0.2</v>
      </c>
      <c r="H368" s="81">
        <v>0</v>
      </c>
      <c r="I368" s="81">
        <v>0.2</v>
      </c>
      <c r="J368" s="81">
        <v>0</v>
      </c>
      <c r="K368" s="81">
        <v>0.2</v>
      </c>
      <c r="L368" s="81">
        <v>0</v>
      </c>
      <c r="M368" s="81">
        <v>0.2</v>
      </c>
      <c r="N368" s="81">
        <v>0</v>
      </c>
      <c r="O368" s="81">
        <v>0.2</v>
      </c>
      <c r="P368" s="81">
        <v>0</v>
      </c>
      <c r="Q368" s="81">
        <v>0.2</v>
      </c>
      <c r="R368" s="81">
        <v>0</v>
      </c>
      <c r="S368" s="81">
        <v>0.2</v>
      </c>
      <c r="T368" s="81">
        <v>0</v>
      </c>
      <c r="U368" s="81">
        <v>0.2</v>
      </c>
      <c r="V368" s="81">
        <v>0</v>
      </c>
      <c r="W368" s="81">
        <v>0.2</v>
      </c>
      <c r="X368" s="81">
        <v>0</v>
      </c>
      <c r="Y368" s="81">
        <v>0.2</v>
      </c>
      <c r="Z368" s="81">
        <v>0</v>
      </c>
      <c r="AA368" s="81">
        <v>0.2</v>
      </c>
      <c r="AB368" s="81">
        <v>0</v>
      </c>
      <c r="AC368" s="81">
        <v>0.2</v>
      </c>
      <c r="AD368" s="81">
        <v>0</v>
      </c>
      <c r="AE368" s="334">
        <f t="shared" si="185"/>
        <v>0</v>
      </c>
      <c r="AF368" s="32" t="e">
        <f>#REF!+#REF!+#REF!+#REF!</f>
        <v>#REF!</v>
      </c>
      <c r="AG368" s="32" t="e">
        <f>#REF!+#REF!+#REF!+#REF!</f>
        <v>#REF!</v>
      </c>
      <c r="AH368" s="32" t="e">
        <f>#REF!+#REF!+#REF!+#REF!</f>
        <v>#REF!</v>
      </c>
      <c r="AI368" s="32" t="e">
        <f>#REF!+#REF!+#REF!+#REF!</f>
        <v>#REF!</v>
      </c>
      <c r="AJ368" s="32" t="e">
        <f>#REF!+#REF!+#REF!+#REF!</f>
        <v>#REF!</v>
      </c>
      <c r="AK368" s="32" t="e">
        <f>#REF!+#REF!+#REF!+#REF!</f>
        <v>#REF!</v>
      </c>
      <c r="AL368" s="32" t="e">
        <f>#REF!+#REF!+#REF!+#REF!</f>
        <v>#REF!</v>
      </c>
      <c r="AM368" s="32" t="e">
        <f>#REF!+#REF!+#REF!+#REF!</f>
        <v>#REF!</v>
      </c>
      <c r="AN368" s="32" t="e">
        <f>#REF!+#REF!+#REF!+#REF!</f>
        <v>#REF!</v>
      </c>
      <c r="AO368" s="32" t="e">
        <f>#REF!+#REF!+#REF!+#REF!</f>
        <v>#REF!</v>
      </c>
      <c r="AP368" s="32" t="e">
        <f>#REF!+#REF!+#REF!+#REF!</f>
        <v>#REF!</v>
      </c>
      <c r="AQ368" s="32">
        <v>2.3279999999999998</v>
      </c>
      <c r="AR368" s="128">
        <f t="shared" si="167"/>
        <v>0.97</v>
      </c>
    </row>
    <row r="369" spans="1:46" ht="54" customHeight="1" x14ac:dyDescent="0.25">
      <c r="A369" s="59"/>
      <c r="B369" s="27" t="s">
        <v>248</v>
      </c>
      <c r="C369" s="82"/>
      <c r="D369" s="75" t="s">
        <v>205</v>
      </c>
      <c r="E369" s="32">
        <f>E370</f>
        <v>221.06</v>
      </c>
      <c r="F369" s="32">
        <f t="shared" ref="F369:AQ369" si="192">F370</f>
        <v>0</v>
      </c>
      <c r="G369" s="32">
        <f t="shared" si="192"/>
        <v>0</v>
      </c>
      <c r="H369" s="32">
        <f t="shared" si="192"/>
        <v>0</v>
      </c>
      <c r="I369" s="32">
        <f t="shared" si="192"/>
        <v>0</v>
      </c>
      <c r="J369" s="32">
        <f t="shared" si="192"/>
        <v>0</v>
      </c>
      <c r="K369" s="32">
        <f t="shared" si="192"/>
        <v>0</v>
      </c>
      <c r="L369" s="32">
        <f t="shared" si="192"/>
        <v>0</v>
      </c>
      <c r="M369" s="32">
        <f t="shared" si="192"/>
        <v>0</v>
      </c>
      <c r="N369" s="32">
        <f t="shared" si="192"/>
        <v>0</v>
      </c>
      <c r="O369" s="32">
        <f t="shared" si="192"/>
        <v>0</v>
      </c>
      <c r="P369" s="32">
        <f t="shared" si="192"/>
        <v>0</v>
      </c>
      <c r="Q369" s="32">
        <f t="shared" si="192"/>
        <v>0</v>
      </c>
      <c r="R369" s="32">
        <f t="shared" si="192"/>
        <v>0</v>
      </c>
      <c r="S369" s="32">
        <f t="shared" si="192"/>
        <v>0</v>
      </c>
      <c r="T369" s="32">
        <f t="shared" si="192"/>
        <v>0</v>
      </c>
      <c r="U369" s="32">
        <f t="shared" si="192"/>
        <v>0</v>
      </c>
      <c r="V369" s="32">
        <f t="shared" si="192"/>
        <v>0</v>
      </c>
      <c r="W369" s="32">
        <f t="shared" si="192"/>
        <v>0</v>
      </c>
      <c r="X369" s="32">
        <f t="shared" si="192"/>
        <v>0</v>
      </c>
      <c r="Y369" s="32">
        <f t="shared" si="192"/>
        <v>0</v>
      </c>
      <c r="Z369" s="32">
        <f t="shared" si="192"/>
        <v>0</v>
      </c>
      <c r="AA369" s="32">
        <f t="shared" si="192"/>
        <v>0</v>
      </c>
      <c r="AB369" s="32">
        <f t="shared" si="192"/>
        <v>0</v>
      </c>
      <c r="AC369" s="32">
        <f t="shared" si="192"/>
        <v>0</v>
      </c>
      <c r="AD369" s="32">
        <f t="shared" si="192"/>
        <v>0</v>
      </c>
      <c r="AE369" s="32">
        <f t="shared" si="192"/>
        <v>0</v>
      </c>
      <c r="AF369" s="32">
        <f t="shared" si="192"/>
        <v>0</v>
      </c>
      <c r="AG369" s="32">
        <f t="shared" si="192"/>
        <v>0</v>
      </c>
      <c r="AH369" s="32">
        <f t="shared" si="192"/>
        <v>0</v>
      </c>
      <c r="AI369" s="32">
        <f t="shared" si="192"/>
        <v>0</v>
      </c>
      <c r="AJ369" s="32">
        <f t="shared" si="192"/>
        <v>0</v>
      </c>
      <c r="AK369" s="32">
        <f t="shared" si="192"/>
        <v>0</v>
      </c>
      <c r="AL369" s="32">
        <f t="shared" si="192"/>
        <v>0</v>
      </c>
      <c r="AM369" s="32">
        <f t="shared" si="192"/>
        <v>0</v>
      </c>
      <c r="AN369" s="32">
        <f t="shared" si="192"/>
        <v>0</v>
      </c>
      <c r="AO369" s="32">
        <f t="shared" si="192"/>
        <v>0</v>
      </c>
      <c r="AP369" s="32">
        <f t="shared" si="192"/>
        <v>0</v>
      </c>
      <c r="AQ369" s="32">
        <f t="shared" si="192"/>
        <v>138.23399999999998</v>
      </c>
      <c r="AR369" s="128">
        <f t="shared" si="167"/>
        <v>0.62532344159956565</v>
      </c>
    </row>
    <row r="370" spans="1:46" ht="51" customHeight="1" x14ac:dyDescent="0.25">
      <c r="A370" s="59"/>
      <c r="B370" s="27" t="s">
        <v>249</v>
      </c>
      <c r="C370" s="56"/>
      <c r="D370" s="77" t="s">
        <v>207</v>
      </c>
      <c r="E370" s="32">
        <f>E371+E372</f>
        <v>221.06</v>
      </c>
      <c r="F370" s="32">
        <f t="shared" ref="F370:AQ370" si="193">F371+F372</f>
        <v>0</v>
      </c>
      <c r="G370" s="32">
        <f t="shared" si="193"/>
        <v>0</v>
      </c>
      <c r="H370" s="32">
        <f t="shared" si="193"/>
        <v>0</v>
      </c>
      <c r="I370" s="32">
        <f t="shared" si="193"/>
        <v>0</v>
      </c>
      <c r="J370" s="32">
        <f t="shared" si="193"/>
        <v>0</v>
      </c>
      <c r="K370" s="32">
        <f t="shared" si="193"/>
        <v>0</v>
      </c>
      <c r="L370" s="32">
        <f t="shared" si="193"/>
        <v>0</v>
      </c>
      <c r="M370" s="32">
        <f t="shared" si="193"/>
        <v>0</v>
      </c>
      <c r="N370" s="32">
        <f t="shared" si="193"/>
        <v>0</v>
      </c>
      <c r="O370" s="32">
        <f t="shared" si="193"/>
        <v>0</v>
      </c>
      <c r="P370" s="32">
        <f t="shared" si="193"/>
        <v>0</v>
      </c>
      <c r="Q370" s="32">
        <f t="shared" si="193"/>
        <v>0</v>
      </c>
      <c r="R370" s="32">
        <f t="shared" si="193"/>
        <v>0</v>
      </c>
      <c r="S370" s="32">
        <f t="shared" si="193"/>
        <v>0</v>
      </c>
      <c r="T370" s="32">
        <f t="shared" si="193"/>
        <v>0</v>
      </c>
      <c r="U370" s="32">
        <f t="shared" si="193"/>
        <v>0</v>
      </c>
      <c r="V370" s="32">
        <f t="shared" si="193"/>
        <v>0</v>
      </c>
      <c r="W370" s="32">
        <f t="shared" si="193"/>
        <v>0</v>
      </c>
      <c r="X370" s="32">
        <f t="shared" si="193"/>
        <v>0</v>
      </c>
      <c r="Y370" s="32">
        <f t="shared" si="193"/>
        <v>0</v>
      </c>
      <c r="Z370" s="32">
        <f t="shared" si="193"/>
        <v>0</v>
      </c>
      <c r="AA370" s="32">
        <f t="shared" si="193"/>
        <v>0</v>
      </c>
      <c r="AB370" s="32">
        <f t="shared" si="193"/>
        <v>0</v>
      </c>
      <c r="AC370" s="32">
        <f t="shared" si="193"/>
        <v>0</v>
      </c>
      <c r="AD370" s="32">
        <f t="shared" si="193"/>
        <v>0</v>
      </c>
      <c r="AE370" s="32">
        <f t="shared" si="193"/>
        <v>0</v>
      </c>
      <c r="AF370" s="32">
        <f t="shared" si="193"/>
        <v>0</v>
      </c>
      <c r="AG370" s="32">
        <f t="shared" si="193"/>
        <v>0</v>
      </c>
      <c r="AH370" s="32">
        <f t="shared" si="193"/>
        <v>0</v>
      </c>
      <c r="AI370" s="32">
        <f t="shared" si="193"/>
        <v>0</v>
      </c>
      <c r="AJ370" s="32">
        <f t="shared" si="193"/>
        <v>0</v>
      </c>
      <c r="AK370" s="32">
        <f t="shared" si="193"/>
        <v>0</v>
      </c>
      <c r="AL370" s="32">
        <f t="shared" si="193"/>
        <v>0</v>
      </c>
      <c r="AM370" s="32">
        <f t="shared" si="193"/>
        <v>0</v>
      </c>
      <c r="AN370" s="32">
        <f t="shared" si="193"/>
        <v>0</v>
      </c>
      <c r="AO370" s="32">
        <f t="shared" si="193"/>
        <v>0</v>
      </c>
      <c r="AP370" s="32">
        <f t="shared" si="193"/>
        <v>0</v>
      </c>
      <c r="AQ370" s="32">
        <f t="shared" si="193"/>
        <v>138.23399999999998</v>
      </c>
      <c r="AR370" s="128">
        <f t="shared" si="167"/>
        <v>0.62532344159956565</v>
      </c>
    </row>
    <row r="371" spans="1:46" ht="84" customHeight="1" x14ac:dyDescent="0.25">
      <c r="A371" s="59"/>
      <c r="B371" s="56"/>
      <c r="C371" s="44" t="s">
        <v>246</v>
      </c>
      <c r="D371" s="42" t="s">
        <v>247</v>
      </c>
      <c r="E371" s="32">
        <v>153.4</v>
      </c>
      <c r="F371" s="32"/>
      <c r="G371" s="81"/>
      <c r="H371" s="81"/>
      <c r="I371" s="81"/>
      <c r="J371" s="81"/>
      <c r="K371" s="81"/>
      <c r="L371" s="81"/>
      <c r="M371" s="81"/>
      <c r="N371" s="81"/>
      <c r="O371" s="81"/>
      <c r="P371" s="81"/>
      <c r="Q371" s="81"/>
      <c r="R371" s="81"/>
      <c r="S371" s="81"/>
      <c r="T371" s="81"/>
      <c r="U371" s="81"/>
      <c r="V371" s="81"/>
      <c r="W371" s="81"/>
      <c r="X371" s="81"/>
      <c r="Y371" s="81"/>
      <c r="Z371" s="81"/>
      <c r="AA371" s="81"/>
      <c r="AB371" s="81"/>
      <c r="AC371" s="81"/>
      <c r="AD371" s="81"/>
      <c r="AE371" s="334"/>
      <c r="AF371" s="32"/>
      <c r="AG371" s="32"/>
      <c r="AH371" s="32"/>
      <c r="AI371" s="32"/>
      <c r="AJ371" s="32"/>
      <c r="AK371" s="32"/>
      <c r="AL371" s="32"/>
      <c r="AM371" s="32"/>
      <c r="AN371" s="32"/>
      <c r="AO371" s="32"/>
      <c r="AP371" s="32"/>
      <c r="AQ371" s="32">
        <v>100.023</v>
      </c>
      <c r="AR371" s="128">
        <f t="shared" si="167"/>
        <v>0.65204041720990868</v>
      </c>
    </row>
    <row r="372" spans="1:46" ht="35.25" customHeight="1" x14ac:dyDescent="0.25">
      <c r="A372" s="59"/>
      <c r="B372" s="56"/>
      <c r="C372" s="44" t="s">
        <v>70</v>
      </c>
      <c r="D372" s="42" t="s">
        <v>71</v>
      </c>
      <c r="E372" s="32">
        <v>67.66</v>
      </c>
      <c r="F372" s="32"/>
      <c r="G372" s="81"/>
      <c r="H372" s="81"/>
      <c r="I372" s="81"/>
      <c r="J372" s="81"/>
      <c r="K372" s="81"/>
      <c r="L372" s="81"/>
      <c r="M372" s="81"/>
      <c r="N372" s="81"/>
      <c r="O372" s="81"/>
      <c r="P372" s="81"/>
      <c r="Q372" s="81"/>
      <c r="R372" s="81"/>
      <c r="S372" s="81"/>
      <c r="T372" s="81"/>
      <c r="U372" s="81"/>
      <c r="V372" s="81"/>
      <c r="W372" s="81"/>
      <c r="X372" s="81"/>
      <c r="Y372" s="81"/>
      <c r="Z372" s="81"/>
      <c r="AA372" s="81"/>
      <c r="AB372" s="81"/>
      <c r="AC372" s="81"/>
      <c r="AD372" s="81"/>
      <c r="AE372" s="334"/>
      <c r="AF372" s="32"/>
      <c r="AG372" s="32"/>
      <c r="AH372" s="32"/>
      <c r="AI372" s="32"/>
      <c r="AJ372" s="32"/>
      <c r="AK372" s="32"/>
      <c r="AL372" s="32"/>
      <c r="AM372" s="32"/>
      <c r="AN372" s="32"/>
      <c r="AO372" s="32"/>
      <c r="AP372" s="32"/>
      <c r="AQ372" s="32">
        <v>38.210999999999999</v>
      </c>
      <c r="AR372" s="128">
        <f t="shared" si="167"/>
        <v>0.56475022169671885</v>
      </c>
    </row>
    <row r="373" spans="1:46" ht="38.25" customHeight="1" x14ac:dyDescent="0.25">
      <c r="A373" s="59"/>
      <c r="B373" s="27" t="s">
        <v>512</v>
      </c>
      <c r="C373" s="82"/>
      <c r="D373" s="75" t="s">
        <v>513</v>
      </c>
      <c r="E373" s="32">
        <f>E374</f>
        <v>108</v>
      </c>
      <c r="F373" s="32">
        <f t="shared" ref="F373:AD374" si="194">F374</f>
        <v>51.81</v>
      </c>
      <c r="G373" s="32">
        <f t="shared" si="194"/>
        <v>52.02</v>
      </c>
      <c r="H373" s="32">
        <f t="shared" si="194"/>
        <v>51.81</v>
      </c>
      <c r="I373" s="32">
        <f t="shared" si="194"/>
        <v>52.02</v>
      </c>
      <c r="J373" s="32">
        <f t="shared" si="194"/>
        <v>51.81</v>
      </c>
      <c r="K373" s="32">
        <f t="shared" si="194"/>
        <v>52.02</v>
      </c>
      <c r="L373" s="32">
        <f t="shared" si="194"/>
        <v>51.81</v>
      </c>
      <c r="M373" s="32">
        <f t="shared" si="194"/>
        <v>52.02</v>
      </c>
      <c r="N373" s="32">
        <f t="shared" si="194"/>
        <v>51.81</v>
      </c>
      <c r="O373" s="32">
        <f t="shared" si="194"/>
        <v>52.02</v>
      </c>
      <c r="P373" s="32">
        <f t="shared" si="194"/>
        <v>51.81</v>
      </c>
      <c r="Q373" s="32">
        <f t="shared" si="194"/>
        <v>52.02</v>
      </c>
      <c r="R373" s="32">
        <f t="shared" si="194"/>
        <v>51.81</v>
      </c>
      <c r="S373" s="32">
        <f t="shared" si="194"/>
        <v>52.02</v>
      </c>
      <c r="T373" s="32">
        <f t="shared" si="194"/>
        <v>51.81</v>
      </c>
      <c r="U373" s="32">
        <f t="shared" si="194"/>
        <v>52.02</v>
      </c>
      <c r="V373" s="32">
        <f t="shared" si="194"/>
        <v>51.81</v>
      </c>
      <c r="W373" s="32">
        <f t="shared" si="194"/>
        <v>52.02</v>
      </c>
      <c r="X373" s="32">
        <f t="shared" si="194"/>
        <v>51.81</v>
      </c>
      <c r="Y373" s="32">
        <f t="shared" si="194"/>
        <v>52.02</v>
      </c>
      <c r="Z373" s="32">
        <f t="shared" si="194"/>
        <v>51.81</v>
      </c>
      <c r="AA373" s="32">
        <f t="shared" si="194"/>
        <v>52.02</v>
      </c>
      <c r="AB373" s="32">
        <f t="shared" si="194"/>
        <v>51.81</v>
      </c>
      <c r="AC373" s="32">
        <f t="shared" si="194"/>
        <v>52.02</v>
      </c>
      <c r="AD373" s="32">
        <f t="shared" si="194"/>
        <v>51.81</v>
      </c>
      <c r="AE373" s="334">
        <f t="shared" si="185"/>
        <v>47.972222222222221</v>
      </c>
      <c r="AF373" s="32" t="e">
        <f t="shared" ref="AF373:AQ374" si="195">AF374</f>
        <v>#REF!</v>
      </c>
      <c r="AG373" s="32" t="e">
        <f t="shared" si="195"/>
        <v>#REF!</v>
      </c>
      <c r="AH373" s="32" t="e">
        <f t="shared" si="195"/>
        <v>#REF!</v>
      </c>
      <c r="AI373" s="32" t="e">
        <f t="shared" si="195"/>
        <v>#REF!</v>
      </c>
      <c r="AJ373" s="32" t="e">
        <f t="shared" si="195"/>
        <v>#REF!</v>
      </c>
      <c r="AK373" s="32" t="e">
        <f t="shared" si="195"/>
        <v>#REF!</v>
      </c>
      <c r="AL373" s="32" t="e">
        <f t="shared" si="195"/>
        <v>#REF!</v>
      </c>
      <c r="AM373" s="32" t="e">
        <f t="shared" si="195"/>
        <v>#REF!</v>
      </c>
      <c r="AN373" s="32" t="e">
        <f t="shared" si="195"/>
        <v>#REF!</v>
      </c>
      <c r="AO373" s="32" t="e">
        <f t="shared" si="195"/>
        <v>#REF!</v>
      </c>
      <c r="AP373" s="32" t="e">
        <f t="shared" si="195"/>
        <v>#REF!</v>
      </c>
      <c r="AQ373" s="32">
        <f t="shared" si="195"/>
        <v>108</v>
      </c>
      <c r="AR373" s="128">
        <f t="shared" si="167"/>
        <v>1</v>
      </c>
    </row>
    <row r="374" spans="1:46" ht="42" customHeight="1" x14ac:dyDescent="0.25">
      <c r="A374" s="55"/>
      <c r="B374" s="27" t="s">
        <v>519</v>
      </c>
      <c r="C374" s="37"/>
      <c r="D374" s="39" t="s">
        <v>514</v>
      </c>
      <c r="E374" s="32">
        <f>E375</f>
        <v>108</v>
      </c>
      <c r="F374" s="32">
        <f t="shared" si="194"/>
        <v>51.81</v>
      </c>
      <c r="G374" s="32">
        <f t="shared" si="194"/>
        <v>52.02</v>
      </c>
      <c r="H374" s="32">
        <f t="shared" si="194"/>
        <v>51.81</v>
      </c>
      <c r="I374" s="32">
        <f t="shared" si="194"/>
        <v>52.02</v>
      </c>
      <c r="J374" s="32">
        <f t="shared" si="194"/>
        <v>51.81</v>
      </c>
      <c r="K374" s="32">
        <f t="shared" si="194"/>
        <v>52.02</v>
      </c>
      <c r="L374" s="32">
        <f t="shared" si="194"/>
        <v>51.81</v>
      </c>
      <c r="M374" s="32">
        <f t="shared" si="194"/>
        <v>52.02</v>
      </c>
      <c r="N374" s="32">
        <f t="shared" si="194"/>
        <v>51.81</v>
      </c>
      <c r="O374" s="32">
        <f t="shared" si="194"/>
        <v>52.02</v>
      </c>
      <c r="P374" s="32">
        <f t="shared" si="194"/>
        <v>51.81</v>
      </c>
      <c r="Q374" s="32">
        <f t="shared" si="194"/>
        <v>52.02</v>
      </c>
      <c r="R374" s="32">
        <f t="shared" si="194"/>
        <v>51.81</v>
      </c>
      <c r="S374" s="32">
        <f t="shared" si="194"/>
        <v>52.02</v>
      </c>
      <c r="T374" s="32">
        <f t="shared" si="194"/>
        <v>51.81</v>
      </c>
      <c r="U374" s="32">
        <f t="shared" si="194"/>
        <v>52.02</v>
      </c>
      <c r="V374" s="32">
        <f t="shared" si="194"/>
        <v>51.81</v>
      </c>
      <c r="W374" s="32">
        <f t="shared" si="194"/>
        <v>52.02</v>
      </c>
      <c r="X374" s="32">
        <f t="shared" si="194"/>
        <v>51.81</v>
      </c>
      <c r="Y374" s="32">
        <f t="shared" si="194"/>
        <v>52.02</v>
      </c>
      <c r="Z374" s="32">
        <f t="shared" si="194"/>
        <v>51.81</v>
      </c>
      <c r="AA374" s="32">
        <f t="shared" si="194"/>
        <v>52.02</v>
      </c>
      <c r="AB374" s="32">
        <f t="shared" si="194"/>
        <v>51.81</v>
      </c>
      <c r="AC374" s="32">
        <f t="shared" si="194"/>
        <v>52.02</v>
      </c>
      <c r="AD374" s="32">
        <f t="shared" si="194"/>
        <v>51.81</v>
      </c>
      <c r="AE374" s="32">
        <f t="shared" ref="AE374" si="196">AE375</f>
        <v>47.972222222222221</v>
      </c>
      <c r="AF374" s="32" t="e">
        <f t="shared" si="195"/>
        <v>#REF!</v>
      </c>
      <c r="AG374" s="32" t="e">
        <f t="shared" si="195"/>
        <v>#REF!</v>
      </c>
      <c r="AH374" s="32" t="e">
        <f t="shared" si="195"/>
        <v>#REF!</v>
      </c>
      <c r="AI374" s="32" t="e">
        <f t="shared" si="195"/>
        <v>#REF!</v>
      </c>
      <c r="AJ374" s="32" t="e">
        <f t="shared" si="195"/>
        <v>#REF!</v>
      </c>
      <c r="AK374" s="32" t="e">
        <f t="shared" si="195"/>
        <v>#REF!</v>
      </c>
      <c r="AL374" s="32" t="e">
        <f t="shared" si="195"/>
        <v>#REF!</v>
      </c>
      <c r="AM374" s="32" t="e">
        <f t="shared" si="195"/>
        <v>#REF!</v>
      </c>
      <c r="AN374" s="32" t="e">
        <f t="shared" si="195"/>
        <v>#REF!</v>
      </c>
      <c r="AO374" s="32" t="e">
        <f t="shared" si="195"/>
        <v>#REF!</v>
      </c>
      <c r="AP374" s="32" t="e">
        <f t="shared" si="195"/>
        <v>#REF!</v>
      </c>
      <c r="AQ374" s="32">
        <f t="shared" si="195"/>
        <v>108</v>
      </c>
      <c r="AR374" s="128">
        <f t="shared" si="167"/>
        <v>1</v>
      </c>
    </row>
    <row r="375" spans="1:46" ht="45" x14ac:dyDescent="0.25">
      <c r="A375" s="55"/>
      <c r="B375" s="56"/>
      <c r="C375" s="37" t="s">
        <v>13</v>
      </c>
      <c r="D375" s="48" t="s">
        <v>14</v>
      </c>
      <c r="E375" s="32">
        <v>108</v>
      </c>
      <c r="F375" s="32">
        <v>51.81</v>
      </c>
      <c r="G375" s="32">
        <v>52.02</v>
      </c>
      <c r="H375" s="32">
        <v>51.81</v>
      </c>
      <c r="I375" s="32">
        <v>52.02</v>
      </c>
      <c r="J375" s="32">
        <v>51.81</v>
      </c>
      <c r="K375" s="32">
        <v>52.02</v>
      </c>
      <c r="L375" s="32">
        <v>51.81</v>
      </c>
      <c r="M375" s="32">
        <v>52.02</v>
      </c>
      <c r="N375" s="32">
        <v>51.81</v>
      </c>
      <c r="O375" s="32">
        <v>52.02</v>
      </c>
      <c r="P375" s="32">
        <v>51.81</v>
      </c>
      <c r="Q375" s="32">
        <v>52.02</v>
      </c>
      <c r="R375" s="32">
        <v>51.81</v>
      </c>
      <c r="S375" s="32">
        <v>52.02</v>
      </c>
      <c r="T375" s="32">
        <v>51.81</v>
      </c>
      <c r="U375" s="32">
        <v>52.02</v>
      </c>
      <c r="V375" s="32">
        <v>51.81</v>
      </c>
      <c r="W375" s="32">
        <v>52.02</v>
      </c>
      <c r="X375" s="32">
        <v>51.81</v>
      </c>
      <c r="Y375" s="32">
        <v>52.02</v>
      </c>
      <c r="Z375" s="32">
        <v>51.81</v>
      </c>
      <c r="AA375" s="32">
        <v>52.02</v>
      </c>
      <c r="AB375" s="32">
        <v>51.81</v>
      </c>
      <c r="AC375" s="32">
        <v>52.02</v>
      </c>
      <c r="AD375" s="32">
        <v>51.81</v>
      </c>
      <c r="AE375" s="334">
        <f t="shared" si="185"/>
        <v>47.972222222222221</v>
      </c>
      <c r="AF375" s="32" t="e">
        <f>#REF!</f>
        <v>#REF!</v>
      </c>
      <c r="AG375" s="32" t="e">
        <f>#REF!</f>
        <v>#REF!</v>
      </c>
      <c r="AH375" s="32" t="e">
        <f>#REF!</f>
        <v>#REF!</v>
      </c>
      <c r="AI375" s="32" t="e">
        <f>#REF!</f>
        <v>#REF!</v>
      </c>
      <c r="AJ375" s="32" t="e">
        <f>#REF!</f>
        <v>#REF!</v>
      </c>
      <c r="AK375" s="32" t="e">
        <f>#REF!</f>
        <v>#REF!</v>
      </c>
      <c r="AL375" s="32" t="e">
        <f>#REF!</f>
        <v>#REF!</v>
      </c>
      <c r="AM375" s="32" t="e">
        <f>#REF!</f>
        <v>#REF!</v>
      </c>
      <c r="AN375" s="32" t="e">
        <f>#REF!</f>
        <v>#REF!</v>
      </c>
      <c r="AO375" s="32" t="e">
        <f>#REF!</f>
        <v>#REF!</v>
      </c>
      <c r="AP375" s="32" t="e">
        <f>#REF!</f>
        <v>#REF!</v>
      </c>
      <c r="AQ375" s="32">
        <v>108</v>
      </c>
      <c r="AR375" s="128">
        <f t="shared" si="167"/>
        <v>1</v>
      </c>
    </row>
    <row r="376" spans="1:46" ht="23.25" customHeight="1" x14ac:dyDescent="0.25">
      <c r="A376" s="59"/>
      <c r="B376" s="44" t="s">
        <v>360</v>
      </c>
      <c r="C376" s="44"/>
      <c r="D376" s="78" t="s">
        <v>361</v>
      </c>
      <c r="E376" s="32">
        <f>E377</f>
        <v>12.86</v>
      </c>
      <c r="F376" s="32">
        <f t="shared" ref="F376:AQ376" si="197">F377</f>
        <v>5.6950000000000003</v>
      </c>
      <c r="G376" s="32">
        <f t="shared" si="197"/>
        <v>6.6950000000000003</v>
      </c>
      <c r="H376" s="32">
        <f t="shared" si="197"/>
        <v>7.6950000000000003</v>
      </c>
      <c r="I376" s="32">
        <f t="shared" si="197"/>
        <v>8.6950000000000003</v>
      </c>
      <c r="J376" s="32">
        <f t="shared" si="197"/>
        <v>9.6950000000000003</v>
      </c>
      <c r="K376" s="32">
        <f t="shared" si="197"/>
        <v>10.695</v>
      </c>
      <c r="L376" s="32">
        <f t="shared" si="197"/>
        <v>11.695</v>
      </c>
      <c r="M376" s="32">
        <f t="shared" si="197"/>
        <v>12.695</v>
      </c>
      <c r="N376" s="32">
        <f t="shared" si="197"/>
        <v>13.695</v>
      </c>
      <c r="O376" s="32">
        <f t="shared" si="197"/>
        <v>14.695</v>
      </c>
      <c r="P376" s="32">
        <f t="shared" si="197"/>
        <v>15.695</v>
      </c>
      <c r="Q376" s="32">
        <f t="shared" si="197"/>
        <v>16.695</v>
      </c>
      <c r="R376" s="32">
        <f t="shared" si="197"/>
        <v>17.695</v>
      </c>
      <c r="S376" s="32">
        <f t="shared" si="197"/>
        <v>18.695</v>
      </c>
      <c r="T376" s="32">
        <f t="shared" si="197"/>
        <v>19.695</v>
      </c>
      <c r="U376" s="32">
        <f t="shared" si="197"/>
        <v>20.695</v>
      </c>
      <c r="V376" s="32">
        <f t="shared" si="197"/>
        <v>21.695</v>
      </c>
      <c r="W376" s="32">
        <f t="shared" si="197"/>
        <v>22.695</v>
      </c>
      <c r="X376" s="32">
        <f t="shared" si="197"/>
        <v>23.695</v>
      </c>
      <c r="Y376" s="32">
        <f t="shared" si="197"/>
        <v>24.695</v>
      </c>
      <c r="Z376" s="32">
        <f t="shared" si="197"/>
        <v>25.695</v>
      </c>
      <c r="AA376" s="32">
        <f t="shared" si="197"/>
        <v>26.695</v>
      </c>
      <c r="AB376" s="32">
        <f t="shared" si="197"/>
        <v>27.695</v>
      </c>
      <c r="AC376" s="32">
        <f t="shared" si="197"/>
        <v>28.695</v>
      </c>
      <c r="AD376" s="32">
        <f t="shared" si="197"/>
        <v>4.6950000000000003</v>
      </c>
      <c r="AE376" s="32">
        <f t="shared" si="197"/>
        <v>36.508553654743395</v>
      </c>
      <c r="AF376" s="32" t="e">
        <f t="shared" si="197"/>
        <v>#REF!</v>
      </c>
      <c r="AG376" s="32" t="e">
        <f t="shared" si="197"/>
        <v>#REF!</v>
      </c>
      <c r="AH376" s="32" t="e">
        <f t="shared" si="197"/>
        <v>#REF!</v>
      </c>
      <c r="AI376" s="32" t="e">
        <f t="shared" si="197"/>
        <v>#REF!</v>
      </c>
      <c r="AJ376" s="32" t="e">
        <f t="shared" si="197"/>
        <v>#REF!</v>
      </c>
      <c r="AK376" s="32" t="e">
        <f t="shared" si="197"/>
        <v>#REF!</v>
      </c>
      <c r="AL376" s="32" t="e">
        <f t="shared" si="197"/>
        <v>#REF!</v>
      </c>
      <c r="AM376" s="32" t="e">
        <f t="shared" si="197"/>
        <v>#REF!</v>
      </c>
      <c r="AN376" s="32" t="e">
        <f t="shared" si="197"/>
        <v>#REF!</v>
      </c>
      <c r="AO376" s="32" t="e">
        <f t="shared" si="197"/>
        <v>#REF!</v>
      </c>
      <c r="AP376" s="32" t="e">
        <f t="shared" si="197"/>
        <v>#REF!</v>
      </c>
      <c r="AQ376" s="32">
        <f t="shared" si="197"/>
        <v>5.6890000000000001</v>
      </c>
      <c r="AR376" s="128">
        <f t="shared" si="167"/>
        <v>0.44237947122861587</v>
      </c>
    </row>
    <row r="377" spans="1:46" ht="39" customHeight="1" x14ac:dyDescent="0.25">
      <c r="A377" s="59"/>
      <c r="B377" s="27" t="s">
        <v>395</v>
      </c>
      <c r="C377" s="51"/>
      <c r="D377" s="28" t="s">
        <v>396</v>
      </c>
      <c r="E377" s="32">
        <f>E378</f>
        <v>12.86</v>
      </c>
      <c r="F377" s="32">
        <f t="shared" ref="F377:AE378" si="198">F378</f>
        <v>5.6950000000000003</v>
      </c>
      <c r="G377" s="32">
        <f t="shared" si="198"/>
        <v>6.6950000000000003</v>
      </c>
      <c r="H377" s="32">
        <f t="shared" si="198"/>
        <v>7.6950000000000003</v>
      </c>
      <c r="I377" s="32">
        <f t="shared" si="198"/>
        <v>8.6950000000000003</v>
      </c>
      <c r="J377" s="32">
        <f t="shared" si="198"/>
        <v>9.6950000000000003</v>
      </c>
      <c r="K377" s="32">
        <f t="shared" si="198"/>
        <v>10.695</v>
      </c>
      <c r="L377" s="32">
        <f t="shared" si="198"/>
        <v>11.695</v>
      </c>
      <c r="M377" s="32">
        <f t="shared" si="198"/>
        <v>12.695</v>
      </c>
      <c r="N377" s="32">
        <f t="shared" si="198"/>
        <v>13.695</v>
      </c>
      <c r="O377" s="32">
        <f t="shared" si="198"/>
        <v>14.695</v>
      </c>
      <c r="P377" s="32">
        <f t="shared" si="198"/>
        <v>15.695</v>
      </c>
      <c r="Q377" s="32">
        <f t="shared" si="198"/>
        <v>16.695</v>
      </c>
      <c r="R377" s="32">
        <f t="shared" si="198"/>
        <v>17.695</v>
      </c>
      <c r="S377" s="32">
        <f t="shared" si="198"/>
        <v>18.695</v>
      </c>
      <c r="T377" s="32">
        <f t="shared" si="198"/>
        <v>19.695</v>
      </c>
      <c r="U377" s="32">
        <f t="shared" si="198"/>
        <v>20.695</v>
      </c>
      <c r="V377" s="32">
        <f t="shared" si="198"/>
        <v>21.695</v>
      </c>
      <c r="W377" s="32">
        <f t="shared" si="198"/>
        <v>22.695</v>
      </c>
      <c r="X377" s="32">
        <f t="shared" si="198"/>
        <v>23.695</v>
      </c>
      <c r="Y377" s="32">
        <f t="shared" si="198"/>
        <v>24.695</v>
      </c>
      <c r="Z377" s="32">
        <f t="shared" si="198"/>
        <v>25.695</v>
      </c>
      <c r="AA377" s="32">
        <f t="shared" si="198"/>
        <v>26.695</v>
      </c>
      <c r="AB377" s="32">
        <f t="shared" si="198"/>
        <v>27.695</v>
      </c>
      <c r="AC377" s="32">
        <f t="shared" si="198"/>
        <v>28.695</v>
      </c>
      <c r="AD377" s="32">
        <f t="shared" si="198"/>
        <v>4.6950000000000003</v>
      </c>
      <c r="AE377" s="32">
        <f t="shared" si="198"/>
        <v>36.508553654743395</v>
      </c>
      <c r="AF377" s="32" t="e">
        <f t="shared" ref="AF377:AQ381" si="199">AF378</f>
        <v>#REF!</v>
      </c>
      <c r="AG377" s="32" t="e">
        <f t="shared" si="199"/>
        <v>#REF!</v>
      </c>
      <c r="AH377" s="32" t="e">
        <f t="shared" si="199"/>
        <v>#REF!</v>
      </c>
      <c r="AI377" s="32" t="e">
        <f t="shared" si="199"/>
        <v>#REF!</v>
      </c>
      <c r="AJ377" s="32" t="e">
        <f t="shared" si="199"/>
        <v>#REF!</v>
      </c>
      <c r="AK377" s="32" t="e">
        <f t="shared" si="199"/>
        <v>#REF!</v>
      </c>
      <c r="AL377" s="32" t="e">
        <f t="shared" si="199"/>
        <v>#REF!</v>
      </c>
      <c r="AM377" s="32" t="e">
        <f t="shared" si="199"/>
        <v>#REF!</v>
      </c>
      <c r="AN377" s="32" t="e">
        <f t="shared" si="199"/>
        <v>#REF!</v>
      </c>
      <c r="AO377" s="32" t="e">
        <f t="shared" si="199"/>
        <v>#REF!</v>
      </c>
      <c r="AP377" s="32" t="e">
        <f t="shared" si="199"/>
        <v>#REF!</v>
      </c>
      <c r="AQ377" s="32">
        <f t="shared" si="199"/>
        <v>5.6890000000000001</v>
      </c>
      <c r="AR377" s="128">
        <f t="shared" si="167"/>
        <v>0.44237947122861587</v>
      </c>
    </row>
    <row r="378" spans="1:46" ht="35.25" customHeight="1" x14ac:dyDescent="0.25">
      <c r="A378" s="59"/>
      <c r="B378" s="27" t="s">
        <v>401</v>
      </c>
      <c r="C378" s="55"/>
      <c r="D378" s="77" t="s">
        <v>402</v>
      </c>
      <c r="E378" s="32">
        <f>E379</f>
        <v>12.86</v>
      </c>
      <c r="F378" s="32">
        <f t="shared" si="198"/>
        <v>5.6950000000000003</v>
      </c>
      <c r="G378" s="32">
        <f t="shared" si="198"/>
        <v>6.6950000000000003</v>
      </c>
      <c r="H378" s="32">
        <f t="shared" si="198"/>
        <v>7.6950000000000003</v>
      </c>
      <c r="I378" s="32">
        <f t="shared" si="198"/>
        <v>8.6950000000000003</v>
      </c>
      <c r="J378" s="32">
        <f t="shared" si="198"/>
        <v>9.6950000000000003</v>
      </c>
      <c r="K378" s="32">
        <f t="shared" si="198"/>
        <v>10.695</v>
      </c>
      <c r="L378" s="32">
        <f t="shared" si="198"/>
        <v>11.695</v>
      </c>
      <c r="M378" s="32">
        <f t="shared" si="198"/>
        <v>12.695</v>
      </c>
      <c r="N378" s="32">
        <f t="shared" si="198"/>
        <v>13.695</v>
      </c>
      <c r="O378" s="32">
        <f t="shared" si="198"/>
        <v>14.695</v>
      </c>
      <c r="P378" s="32">
        <f t="shared" si="198"/>
        <v>15.695</v>
      </c>
      <c r="Q378" s="32">
        <f t="shared" si="198"/>
        <v>16.695</v>
      </c>
      <c r="R378" s="32">
        <f t="shared" si="198"/>
        <v>17.695</v>
      </c>
      <c r="S378" s="32">
        <f t="shared" si="198"/>
        <v>18.695</v>
      </c>
      <c r="T378" s="32">
        <f t="shared" si="198"/>
        <v>19.695</v>
      </c>
      <c r="U378" s="32">
        <f t="shared" si="198"/>
        <v>20.695</v>
      </c>
      <c r="V378" s="32">
        <f t="shared" si="198"/>
        <v>21.695</v>
      </c>
      <c r="W378" s="32">
        <f t="shared" si="198"/>
        <v>22.695</v>
      </c>
      <c r="X378" s="32">
        <f t="shared" si="198"/>
        <v>23.695</v>
      </c>
      <c r="Y378" s="32">
        <f t="shared" si="198"/>
        <v>24.695</v>
      </c>
      <c r="Z378" s="32">
        <f t="shared" si="198"/>
        <v>25.695</v>
      </c>
      <c r="AA378" s="32">
        <f t="shared" si="198"/>
        <v>26.695</v>
      </c>
      <c r="AB378" s="32">
        <f t="shared" si="198"/>
        <v>27.695</v>
      </c>
      <c r="AC378" s="32">
        <f t="shared" si="198"/>
        <v>28.695</v>
      </c>
      <c r="AD378" s="32">
        <f t="shared" si="198"/>
        <v>4.6950000000000003</v>
      </c>
      <c r="AE378" s="32">
        <f t="shared" si="198"/>
        <v>36.508553654743395</v>
      </c>
      <c r="AF378" s="32" t="e">
        <f t="shared" si="199"/>
        <v>#REF!</v>
      </c>
      <c r="AG378" s="32" t="e">
        <f t="shared" si="199"/>
        <v>#REF!</v>
      </c>
      <c r="AH378" s="32" t="e">
        <f t="shared" si="199"/>
        <v>#REF!</v>
      </c>
      <c r="AI378" s="32" t="e">
        <f t="shared" si="199"/>
        <v>#REF!</v>
      </c>
      <c r="AJ378" s="32" t="e">
        <f t="shared" si="199"/>
        <v>#REF!</v>
      </c>
      <c r="AK378" s="32" t="e">
        <f t="shared" si="199"/>
        <v>#REF!</v>
      </c>
      <c r="AL378" s="32" t="e">
        <f t="shared" si="199"/>
        <v>#REF!</v>
      </c>
      <c r="AM378" s="32" t="e">
        <f t="shared" si="199"/>
        <v>#REF!</v>
      </c>
      <c r="AN378" s="32" t="e">
        <f t="shared" si="199"/>
        <v>#REF!</v>
      </c>
      <c r="AO378" s="32" t="e">
        <f t="shared" si="199"/>
        <v>#REF!</v>
      </c>
      <c r="AP378" s="32" t="e">
        <f t="shared" si="199"/>
        <v>#REF!</v>
      </c>
      <c r="AQ378" s="32">
        <f t="shared" si="199"/>
        <v>5.6890000000000001</v>
      </c>
      <c r="AR378" s="128">
        <f t="shared" si="167"/>
        <v>0.44237947122861587</v>
      </c>
    </row>
    <row r="379" spans="1:46" ht="30" x14ac:dyDescent="0.25">
      <c r="A379" s="59"/>
      <c r="B379" s="7"/>
      <c r="C379" s="44" t="s">
        <v>70</v>
      </c>
      <c r="D379" s="42" t="s">
        <v>71</v>
      </c>
      <c r="E379" s="32">
        <v>12.86</v>
      </c>
      <c r="F379" s="32">
        <v>5.6950000000000003</v>
      </c>
      <c r="G379" s="32">
        <v>6.6950000000000003</v>
      </c>
      <c r="H379" s="32">
        <v>7.6950000000000003</v>
      </c>
      <c r="I379" s="32">
        <v>8.6950000000000003</v>
      </c>
      <c r="J379" s="32">
        <v>9.6950000000000003</v>
      </c>
      <c r="K379" s="32">
        <v>10.695</v>
      </c>
      <c r="L379" s="32">
        <v>11.695</v>
      </c>
      <c r="M379" s="32">
        <v>12.695</v>
      </c>
      <c r="N379" s="32">
        <v>13.695</v>
      </c>
      <c r="O379" s="32">
        <v>14.695</v>
      </c>
      <c r="P379" s="32">
        <v>15.695</v>
      </c>
      <c r="Q379" s="32">
        <v>16.695</v>
      </c>
      <c r="R379" s="32">
        <v>17.695</v>
      </c>
      <c r="S379" s="32">
        <v>18.695</v>
      </c>
      <c r="T379" s="32">
        <v>19.695</v>
      </c>
      <c r="U379" s="32">
        <v>20.695</v>
      </c>
      <c r="V379" s="32">
        <v>21.695</v>
      </c>
      <c r="W379" s="32">
        <v>22.695</v>
      </c>
      <c r="X379" s="32">
        <v>23.695</v>
      </c>
      <c r="Y379" s="32">
        <v>24.695</v>
      </c>
      <c r="Z379" s="32">
        <v>25.695</v>
      </c>
      <c r="AA379" s="32">
        <v>26.695</v>
      </c>
      <c r="AB379" s="32">
        <v>27.695</v>
      </c>
      <c r="AC379" s="32">
        <v>28.695</v>
      </c>
      <c r="AD379" s="32">
        <v>4.6950000000000003</v>
      </c>
      <c r="AE379" s="334">
        <f t="shared" si="185"/>
        <v>36.508553654743395</v>
      </c>
      <c r="AF379" s="32" t="e">
        <f t="shared" si="199"/>
        <v>#REF!</v>
      </c>
      <c r="AG379" s="32" t="e">
        <f t="shared" si="199"/>
        <v>#REF!</v>
      </c>
      <c r="AH379" s="32" t="e">
        <f t="shared" si="199"/>
        <v>#REF!</v>
      </c>
      <c r="AI379" s="32" t="e">
        <f t="shared" si="199"/>
        <v>#REF!</v>
      </c>
      <c r="AJ379" s="32" t="e">
        <f t="shared" si="199"/>
        <v>#REF!</v>
      </c>
      <c r="AK379" s="32" t="e">
        <f t="shared" si="199"/>
        <v>#REF!</v>
      </c>
      <c r="AL379" s="32" t="e">
        <f t="shared" si="199"/>
        <v>#REF!</v>
      </c>
      <c r="AM379" s="32" t="e">
        <f t="shared" si="199"/>
        <v>#REF!</v>
      </c>
      <c r="AN379" s="32" t="e">
        <f t="shared" si="199"/>
        <v>#REF!</v>
      </c>
      <c r="AO379" s="32" t="e">
        <f t="shared" si="199"/>
        <v>#REF!</v>
      </c>
      <c r="AP379" s="32" t="e">
        <f t="shared" si="199"/>
        <v>#REF!</v>
      </c>
      <c r="AQ379" s="32">
        <v>5.6890000000000001</v>
      </c>
      <c r="AR379" s="128">
        <f t="shared" si="167"/>
        <v>0.44237947122861587</v>
      </c>
    </row>
    <row r="380" spans="1:46" ht="14.25" x14ac:dyDescent="0.2">
      <c r="A380" s="74" t="s">
        <v>446</v>
      </c>
      <c r="B380" s="335"/>
      <c r="C380" s="74"/>
      <c r="D380" s="118" t="s">
        <v>447</v>
      </c>
      <c r="E380" s="111">
        <f>E381</f>
        <v>16337.8</v>
      </c>
      <c r="F380" s="111" t="e">
        <f t="shared" ref="F380:AE381" si="200">F381</f>
        <v>#REF!</v>
      </c>
      <c r="G380" s="111" t="e">
        <f t="shared" si="200"/>
        <v>#REF!</v>
      </c>
      <c r="H380" s="111" t="e">
        <f t="shared" si="200"/>
        <v>#REF!</v>
      </c>
      <c r="I380" s="111" t="e">
        <f t="shared" si="200"/>
        <v>#REF!</v>
      </c>
      <c r="J380" s="111" t="e">
        <f t="shared" si="200"/>
        <v>#REF!</v>
      </c>
      <c r="K380" s="111" t="e">
        <f t="shared" si="200"/>
        <v>#REF!</v>
      </c>
      <c r="L380" s="111" t="e">
        <f t="shared" si="200"/>
        <v>#REF!</v>
      </c>
      <c r="M380" s="111" t="e">
        <f t="shared" si="200"/>
        <v>#REF!</v>
      </c>
      <c r="N380" s="111" t="e">
        <f t="shared" si="200"/>
        <v>#REF!</v>
      </c>
      <c r="O380" s="111" t="e">
        <f t="shared" si="200"/>
        <v>#REF!</v>
      </c>
      <c r="P380" s="111" t="e">
        <f t="shared" si="200"/>
        <v>#REF!</v>
      </c>
      <c r="Q380" s="111" t="e">
        <f t="shared" si="200"/>
        <v>#REF!</v>
      </c>
      <c r="R380" s="111" t="e">
        <f t="shared" si="200"/>
        <v>#REF!</v>
      </c>
      <c r="S380" s="111" t="e">
        <f t="shared" si="200"/>
        <v>#REF!</v>
      </c>
      <c r="T380" s="111" t="e">
        <f t="shared" si="200"/>
        <v>#REF!</v>
      </c>
      <c r="U380" s="111" t="e">
        <f t="shared" si="200"/>
        <v>#REF!</v>
      </c>
      <c r="V380" s="111" t="e">
        <f t="shared" si="200"/>
        <v>#REF!</v>
      </c>
      <c r="W380" s="111" t="e">
        <f t="shared" si="200"/>
        <v>#REF!</v>
      </c>
      <c r="X380" s="111" t="e">
        <f t="shared" si="200"/>
        <v>#REF!</v>
      </c>
      <c r="Y380" s="111" t="e">
        <f t="shared" si="200"/>
        <v>#REF!</v>
      </c>
      <c r="Z380" s="111" t="e">
        <f t="shared" si="200"/>
        <v>#REF!</v>
      </c>
      <c r="AA380" s="111" t="e">
        <f t="shared" si="200"/>
        <v>#REF!</v>
      </c>
      <c r="AB380" s="111" t="e">
        <f t="shared" si="200"/>
        <v>#REF!</v>
      </c>
      <c r="AC380" s="111" t="e">
        <f t="shared" si="200"/>
        <v>#REF!</v>
      </c>
      <c r="AD380" s="111" t="e">
        <f t="shared" si="200"/>
        <v>#REF!</v>
      </c>
      <c r="AE380" s="111" t="e">
        <f t="shared" si="200"/>
        <v>#REF!</v>
      </c>
      <c r="AF380" s="111" t="e">
        <f t="shared" si="199"/>
        <v>#REF!</v>
      </c>
      <c r="AG380" s="111" t="e">
        <f t="shared" si="199"/>
        <v>#REF!</v>
      </c>
      <c r="AH380" s="111" t="e">
        <f t="shared" si="199"/>
        <v>#REF!</v>
      </c>
      <c r="AI380" s="111" t="e">
        <f t="shared" si="199"/>
        <v>#REF!</v>
      </c>
      <c r="AJ380" s="111" t="e">
        <f t="shared" si="199"/>
        <v>#REF!</v>
      </c>
      <c r="AK380" s="111" t="e">
        <f t="shared" si="199"/>
        <v>#REF!</v>
      </c>
      <c r="AL380" s="111" t="e">
        <f t="shared" si="199"/>
        <v>#REF!</v>
      </c>
      <c r="AM380" s="111" t="e">
        <f t="shared" si="199"/>
        <v>#REF!</v>
      </c>
      <c r="AN380" s="111" t="e">
        <f t="shared" si="199"/>
        <v>#REF!</v>
      </c>
      <c r="AO380" s="111" t="e">
        <f t="shared" si="199"/>
        <v>#REF!</v>
      </c>
      <c r="AP380" s="111" t="e">
        <f t="shared" si="199"/>
        <v>#REF!</v>
      </c>
      <c r="AQ380" s="111">
        <f t="shared" si="199"/>
        <v>16302.46</v>
      </c>
      <c r="AR380" s="129">
        <f t="shared" si="167"/>
        <v>0.99783691806730401</v>
      </c>
    </row>
    <row r="381" spans="1:46" ht="15" x14ac:dyDescent="0.25">
      <c r="A381" s="59" t="s">
        <v>448</v>
      </c>
      <c r="B381" s="51"/>
      <c r="C381" s="59"/>
      <c r="D381" s="46" t="s">
        <v>449</v>
      </c>
      <c r="E381" s="8">
        <f>E382</f>
        <v>16337.8</v>
      </c>
      <c r="F381" s="8" t="e">
        <f t="shared" si="200"/>
        <v>#REF!</v>
      </c>
      <c r="G381" s="8" t="e">
        <f t="shared" si="200"/>
        <v>#REF!</v>
      </c>
      <c r="H381" s="8" t="e">
        <f t="shared" si="200"/>
        <v>#REF!</v>
      </c>
      <c r="I381" s="8" t="e">
        <f t="shared" si="200"/>
        <v>#REF!</v>
      </c>
      <c r="J381" s="8" t="e">
        <f t="shared" si="200"/>
        <v>#REF!</v>
      </c>
      <c r="K381" s="8" t="e">
        <f t="shared" si="200"/>
        <v>#REF!</v>
      </c>
      <c r="L381" s="8" t="e">
        <f t="shared" si="200"/>
        <v>#REF!</v>
      </c>
      <c r="M381" s="8" t="e">
        <f t="shared" si="200"/>
        <v>#REF!</v>
      </c>
      <c r="N381" s="8" t="e">
        <f t="shared" si="200"/>
        <v>#REF!</v>
      </c>
      <c r="O381" s="8" t="e">
        <f t="shared" si="200"/>
        <v>#REF!</v>
      </c>
      <c r="P381" s="8" t="e">
        <f t="shared" si="200"/>
        <v>#REF!</v>
      </c>
      <c r="Q381" s="8" t="e">
        <f t="shared" si="200"/>
        <v>#REF!</v>
      </c>
      <c r="R381" s="8" t="e">
        <f t="shared" si="200"/>
        <v>#REF!</v>
      </c>
      <c r="S381" s="8" t="e">
        <f t="shared" si="200"/>
        <v>#REF!</v>
      </c>
      <c r="T381" s="8" t="e">
        <f t="shared" si="200"/>
        <v>#REF!</v>
      </c>
      <c r="U381" s="8" t="e">
        <f t="shared" si="200"/>
        <v>#REF!</v>
      </c>
      <c r="V381" s="8" t="e">
        <f t="shared" si="200"/>
        <v>#REF!</v>
      </c>
      <c r="W381" s="8" t="e">
        <f t="shared" si="200"/>
        <v>#REF!</v>
      </c>
      <c r="X381" s="8" t="e">
        <f t="shared" si="200"/>
        <v>#REF!</v>
      </c>
      <c r="Y381" s="8" t="e">
        <f t="shared" si="200"/>
        <v>#REF!</v>
      </c>
      <c r="Z381" s="8" t="e">
        <f t="shared" si="200"/>
        <v>#REF!</v>
      </c>
      <c r="AA381" s="8" t="e">
        <f t="shared" si="200"/>
        <v>#REF!</v>
      </c>
      <c r="AB381" s="8" t="e">
        <f t="shared" si="200"/>
        <v>#REF!</v>
      </c>
      <c r="AC381" s="8" t="e">
        <f t="shared" si="200"/>
        <v>#REF!</v>
      </c>
      <c r="AD381" s="8" t="e">
        <f t="shared" si="200"/>
        <v>#REF!</v>
      </c>
      <c r="AE381" s="8" t="e">
        <f t="shared" si="200"/>
        <v>#REF!</v>
      </c>
      <c r="AF381" s="8" t="e">
        <f t="shared" si="199"/>
        <v>#REF!</v>
      </c>
      <c r="AG381" s="8" t="e">
        <f t="shared" si="199"/>
        <v>#REF!</v>
      </c>
      <c r="AH381" s="8" t="e">
        <f t="shared" si="199"/>
        <v>#REF!</v>
      </c>
      <c r="AI381" s="8" t="e">
        <f t="shared" si="199"/>
        <v>#REF!</v>
      </c>
      <c r="AJ381" s="8" t="e">
        <f t="shared" si="199"/>
        <v>#REF!</v>
      </c>
      <c r="AK381" s="8" t="e">
        <f t="shared" si="199"/>
        <v>#REF!</v>
      </c>
      <c r="AL381" s="8" t="e">
        <f t="shared" si="199"/>
        <v>#REF!</v>
      </c>
      <c r="AM381" s="8" t="e">
        <f t="shared" si="199"/>
        <v>#REF!</v>
      </c>
      <c r="AN381" s="8" t="e">
        <f t="shared" si="199"/>
        <v>#REF!</v>
      </c>
      <c r="AO381" s="8" t="e">
        <f t="shared" si="199"/>
        <v>#REF!</v>
      </c>
      <c r="AP381" s="8" t="e">
        <f t="shared" si="199"/>
        <v>#REF!</v>
      </c>
      <c r="AQ381" s="8">
        <f t="shared" si="199"/>
        <v>16302.46</v>
      </c>
      <c r="AR381" s="128">
        <f t="shared" si="167"/>
        <v>0.99783691806730401</v>
      </c>
    </row>
    <row r="382" spans="1:46" ht="41.25" customHeight="1" x14ac:dyDescent="0.25">
      <c r="A382" s="59"/>
      <c r="B382" s="27" t="s">
        <v>5</v>
      </c>
      <c r="C382" s="33"/>
      <c r="D382" s="34" t="s">
        <v>6</v>
      </c>
      <c r="E382" s="8">
        <f t="shared" ref="E382:AQ382" si="201">E383+E395</f>
        <v>16337.8</v>
      </c>
      <c r="F382" s="8" t="e">
        <f t="shared" si="201"/>
        <v>#REF!</v>
      </c>
      <c r="G382" s="8" t="e">
        <f t="shared" si="201"/>
        <v>#REF!</v>
      </c>
      <c r="H382" s="8" t="e">
        <f t="shared" si="201"/>
        <v>#REF!</v>
      </c>
      <c r="I382" s="8" t="e">
        <f t="shared" si="201"/>
        <v>#REF!</v>
      </c>
      <c r="J382" s="8" t="e">
        <f t="shared" si="201"/>
        <v>#REF!</v>
      </c>
      <c r="K382" s="8" t="e">
        <f t="shared" si="201"/>
        <v>#REF!</v>
      </c>
      <c r="L382" s="8" t="e">
        <f t="shared" si="201"/>
        <v>#REF!</v>
      </c>
      <c r="M382" s="8" t="e">
        <f t="shared" si="201"/>
        <v>#REF!</v>
      </c>
      <c r="N382" s="8" t="e">
        <f t="shared" si="201"/>
        <v>#REF!</v>
      </c>
      <c r="O382" s="8" t="e">
        <f t="shared" si="201"/>
        <v>#REF!</v>
      </c>
      <c r="P382" s="8" t="e">
        <f t="shared" si="201"/>
        <v>#REF!</v>
      </c>
      <c r="Q382" s="8" t="e">
        <f t="shared" si="201"/>
        <v>#REF!</v>
      </c>
      <c r="R382" s="8" t="e">
        <f t="shared" si="201"/>
        <v>#REF!</v>
      </c>
      <c r="S382" s="8" t="e">
        <f t="shared" si="201"/>
        <v>#REF!</v>
      </c>
      <c r="T382" s="8" t="e">
        <f t="shared" si="201"/>
        <v>#REF!</v>
      </c>
      <c r="U382" s="8" t="e">
        <f t="shared" si="201"/>
        <v>#REF!</v>
      </c>
      <c r="V382" s="8" t="e">
        <f t="shared" si="201"/>
        <v>#REF!</v>
      </c>
      <c r="W382" s="8" t="e">
        <f t="shared" si="201"/>
        <v>#REF!</v>
      </c>
      <c r="X382" s="8" t="e">
        <f t="shared" si="201"/>
        <v>#REF!</v>
      </c>
      <c r="Y382" s="8" t="e">
        <f t="shared" si="201"/>
        <v>#REF!</v>
      </c>
      <c r="Z382" s="8" t="e">
        <f t="shared" si="201"/>
        <v>#REF!</v>
      </c>
      <c r="AA382" s="8" t="e">
        <f t="shared" si="201"/>
        <v>#REF!</v>
      </c>
      <c r="AB382" s="8" t="e">
        <f t="shared" si="201"/>
        <v>#REF!</v>
      </c>
      <c r="AC382" s="8" t="e">
        <f t="shared" si="201"/>
        <v>#REF!</v>
      </c>
      <c r="AD382" s="8" t="e">
        <f t="shared" si="201"/>
        <v>#REF!</v>
      </c>
      <c r="AE382" s="8" t="e">
        <f t="shared" si="201"/>
        <v>#REF!</v>
      </c>
      <c r="AF382" s="8" t="e">
        <f t="shared" si="201"/>
        <v>#REF!</v>
      </c>
      <c r="AG382" s="8" t="e">
        <f t="shared" si="201"/>
        <v>#REF!</v>
      </c>
      <c r="AH382" s="8" t="e">
        <f t="shared" si="201"/>
        <v>#REF!</v>
      </c>
      <c r="AI382" s="8" t="e">
        <f t="shared" si="201"/>
        <v>#REF!</v>
      </c>
      <c r="AJ382" s="8" t="e">
        <f t="shared" si="201"/>
        <v>#REF!</v>
      </c>
      <c r="AK382" s="8" t="e">
        <f t="shared" si="201"/>
        <v>#REF!</v>
      </c>
      <c r="AL382" s="8" t="e">
        <f t="shared" si="201"/>
        <v>#REF!</v>
      </c>
      <c r="AM382" s="8" t="e">
        <f t="shared" si="201"/>
        <v>#REF!</v>
      </c>
      <c r="AN382" s="8" t="e">
        <f t="shared" si="201"/>
        <v>#REF!</v>
      </c>
      <c r="AO382" s="8" t="e">
        <f t="shared" si="201"/>
        <v>#REF!</v>
      </c>
      <c r="AP382" s="8" t="e">
        <f t="shared" si="201"/>
        <v>#REF!</v>
      </c>
      <c r="AQ382" s="8">
        <f t="shared" si="201"/>
        <v>16302.46</v>
      </c>
      <c r="AR382" s="128">
        <f t="shared" si="167"/>
        <v>0.99783691806730401</v>
      </c>
      <c r="AT382" t="s">
        <v>435</v>
      </c>
    </row>
    <row r="383" spans="1:46" ht="15" x14ac:dyDescent="0.25">
      <c r="A383" s="59"/>
      <c r="B383" s="27" t="s">
        <v>7</v>
      </c>
      <c r="C383" s="33"/>
      <c r="D383" s="34" t="s">
        <v>8</v>
      </c>
      <c r="E383" s="8">
        <f>E384+E387+E392</f>
        <v>15432.8</v>
      </c>
      <c r="F383" s="8" t="e">
        <f t="shared" ref="F383:AQ383" si="202">F384+F387+F392</f>
        <v>#REF!</v>
      </c>
      <c r="G383" s="8" t="e">
        <f t="shared" si="202"/>
        <v>#REF!</v>
      </c>
      <c r="H383" s="8" t="e">
        <f t="shared" si="202"/>
        <v>#REF!</v>
      </c>
      <c r="I383" s="8" t="e">
        <f t="shared" si="202"/>
        <v>#REF!</v>
      </c>
      <c r="J383" s="8" t="e">
        <f t="shared" si="202"/>
        <v>#REF!</v>
      </c>
      <c r="K383" s="8" t="e">
        <f t="shared" si="202"/>
        <v>#REF!</v>
      </c>
      <c r="L383" s="8" t="e">
        <f t="shared" si="202"/>
        <v>#REF!</v>
      </c>
      <c r="M383" s="8" t="e">
        <f t="shared" si="202"/>
        <v>#REF!</v>
      </c>
      <c r="N383" s="8" t="e">
        <f t="shared" si="202"/>
        <v>#REF!</v>
      </c>
      <c r="O383" s="8" t="e">
        <f t="shared" si="202"/>
        <v>#REF!</v>
      </c>
      <c r="P383" s="8" t="e">
        <f t="shared" si="202"/>
        <v>#REF!</v>
      </c>
      <c r="Q383" s="8" t="e">
        <f t="shared" si="202"/>
        <v>#REF!</v>
      </c>
      <c r="R383" s="8" t="e">
        <f t="shared" si="202"/>
        <v>#REF!</v>
      </c>
      <c r="S383" s="8" t="e">
        <f t="shared" si="202"/>
        <v>#REF!</v>
      </c>
      <c r="T383" s="8" t="e">
        <f t="shared" si="202"/>
        <v>#REF!</v>
      </c>
      <c r="U383" s="8" t="e">
        <f t="shared" si="202"/>
        <v>#REF!</v>
      </c>
      <c r="V383" s="8" t="e">
        <f t="shared" si="202"/>
        <v>#REF!</v>
      </c>
      <c r="W383" s="8" t="e">
        <f t="shared" si="202"/>
        <v>#REF!</v>
      </c>
      <c r="X383" s="8" t="e">
        <f t="shared" si="202"/>
        <v>#REF!</v>
      </c>
      <c r="Y383" s="8" t="e">
        <f t="shared" si="202"/>
        <v>#REF!</v>
      </c>
      <c r="Z383" s="8" t="e">
        <f t="shared" si="202"/>
        <v>#REF!</v>
      </c>
      <c r="AA383" s="8" t="e">
        <f t="shared" si="202"/>
        <v>#REF!</v>
      </c>
      <c r="AB383" s="8" t="e">
        <f t="shared" si="202"/>
        <v>#REF!</v>
      </c>
      <c r="AC383" s="8" t="e">
        <f t="shared" si="202"/>
        <v>#REF!</v>
      </c>
      <c r="AD383" s="8" t="e">
        <f t="shared" si="202"/>
        <v>#REF!</v>
      </c>
      <c r="AE383" s="8" t="e">
        <f t="shared" si="202"/>
        <v>#REF!</v>
      </c>
      <c r="AF383" s="8" t="e">
        <f t="shared" si="202"/>
        <v>#REF!</v>
      </c>
      <c r="AG383" s="8" t="e">
        <f t="shared" si="202"/>
        <v>#REF!</v>
      </c>
      <c r="AH383" s="8" t="e">
        <f t="shared" si="202"/>
        <v>#REF!</v>
      </c>
      <c r="AI383" s="8" t="e">
        <f t="shared" si="202"/>
        <v>#REF!</v>
      </c>
      <c r="AJ383" s="8" t="e">
        <f t="shared" si="202"/>
        <v>#REF!</v>
      </c>
      <c r="AK383" s="8" t="e">
        <f t="shared" si="202"/>
        <v>#REF!</v>
      </c>
      <c r="AL383" s="8" t="e">
        <f t="shared" si="202"/>
        <v>#REF!</v>
      </c>
      <c r="AM383" s="8" t="e">
        <f t="shared" si="202"/>
        <v>#REF!</v>
      </c>
      <c r="AN383" s="8" t="e">
        <f t="shared" si="202"/>
        <v>#REF!</v>
      </c>
      <c r="AO383" s="8" t="e">
        <f t="shared" si="202"/>
        <v>#REF!</v>
      </c>
      <c r="AP383" s="8" t="e">
        <f t="shared" si="202"/>
        <v>#REF!</v>
      </c>
      <c r="AQ383" s="8">
        <f t="shared" si="202"/>
        <v>15422.832999999999</v>
      </c>
      <c r="AR383" s="128">
        <f t="shared" si="167"/>
        <v>0.99935416774661756</v>
      </c>
    </row>
    <row r="384" spans="1:46" ht="45" x14ac:dyDescent="0.25">
      <c r="A384" s="59"/>
      <c r="B384" s="27" t="s">
        <v>9</v>
      </c>
      <c r="C384" s="35"/>
      <c r="D384" s="35" t="s">
        <v>835</v>
      </c>
      <c r="E384" s="32">
        <f>E385</f>
        <v>15142.8</v>
      </c>
      <c r="F384" s="32">
        <f t="shared" ref="F384:AQ385" si="203">F385</f>
        <v>0</v>
      </c>
      <c r="G384" s="32">
        <f t="shared" si="203"/>
        <v>0</v>
      </c>
      <c r="H384" s="32">
        <f t="shared" si="203"/>
        <v>0</v>
      </c>
      <c r="I384" s="32">
        <f t="shared" si="203"/>
        <v>0</v>
      </c>
      <c r="J384" s="32">
        <f t="shared" si="203"/>
        <v>0</v>
      </c>
      <c r="K384" s="32">
        <f t="shared" si="203"/>
        <v>0</v>
      </c>
      <c r="L384" s="32">
        <f t="shared" si="203"/>
        <v>0</v>
      </c>
      <c r="M384" s="32">
        <f t="shared" si="203"/>
        <v>0</v>
      </c>
      <c r="N384" s="32">
        <f t="shared" si="203"/>
        <v>0</v>
      </c>
      <c r="O384" s="32">
        <f t="shared" si="203"/>
        <v>0</v>
      </c>
      <c r="P384" s="32">
        <f t="shared" si="203"/>
        <v>0</v>
      </c>
      <c r="Q384" s="32">
        <f t="shared" si="203"/>
        <v>0</v>
      </c>
      <c r="R384" s="32">
        <f t="shared" si="203"/>
        <v>0</v>
      </c>
      <c r="S384" s="32">
        <f t="shared" si="203"/>
        <v>0</v>
      </c>
      <c r="T384" s="32">
        <f t="shared" si="203"/>
        <v>0</v>
      </c>
      <c r="U384" s="32">
        <f t="shared" si="203"/>
        <v>0</v>
      </c>
      <c r="V384" s="32">
        <f t="shared" si="203"/>
        <v>0</v>
      </c>
      <c r="W384" s="32">
        <f t="shared" si="203"/>
        <v>0</v>
      </c>
      <c r="X384" s="32">
        <f t="shared" si="203"/>
        <v>0</v>
      </c>
      <c r="Y384" s="32">
        <f t="shared" si="203"/>
        <v>0</v>
      </c>
      <c r="Z384" s="32">
        <f t="shared" si="203"/>
        <v>0</v>
      </c>
      <c r="AA384" s="32">
        <f t="shared" si="203"/>
        <v>0</v>
      </c>
      <c r="AB384" s="32">
        <f t="shared" si="203"/>
        <v>0</v>
      </c>
      <c r="AC384" s="32">
        <f t="shared" si="203"/>
        <v>0</v>
      </c>
      <c r="AD384" s="32">
        <f t="shared" si="203"/>
        <v>0</v>
      </c>
      <c r="AE384" s="32">
        <f t="shared" si="203"/>
        <v>0</v>
      </c>
      <c r="AF384" s="32">
        <f t="shared" si="203"/>
        <v>0</v>
      </c>
      <c r="AG384" s="32">
        <f t="shared" si="203"/>
        <v>0</v>
      </c>
      <c r="AH384" s="32">
        <f t="shared" si="203"/>
        <v>0</v>
      </c>
      <c r="AI384" s="32">
        <f t="shared" si="203"/>
        <v>0</v>
      </c>
      <c r="AJ384" s="32">
        <f t="shared" si="203"/>
        <v>0</v>
      </c>
      <c r="AK384" s="32">
        <f t="shared" si="203"/>
        <v>0</v>
      </c>
      <c r="AL384" s="32">
        <f t="shared" si="203"/>
        <v>0</v>
      </c>
      <c r="AM384" s="32">
        <f t="shared" si="203"/>
        <v>0</v>
      </c>
      <c r="AN384" s="32">
        <f t="shared" si="203"/>
        <v>0</v>
      </c>
      <c r="AO384" s="32">
        <f t="shared" si="203"/>
        <v>0</v>
      </c>
      <c r="AP384" s="32">
        <f t="shared" si="203"/>
        <v>0</v>
      </c>
      <c r="AQ384" s="32">
        <f t="shared" si="203"/>
        <v>15142.8</v>
      </c>
      <c r="AR384" s="128">
        <f t="shared" si="167"/>
        <v>1</v>
      </c>
    </row>
    <row r="385" spans="1:44" ht="54.75" customHeight="1" x14ac:dyDescent="0.25">
      <c r="A385" s="59"/>
      <c r="B385" s="27" t="s">
        <v>11</v>
      </c>
      <c r="C385" s="36"/>
      <c r="D385" s="36" t="s">
        <v>12</v>
      </c>
      <c r="E385" s="32">
        <f>E386</f>
        <v>15142.8</v>
      </c>
      <c r="F385" s="32">
        <f t="shared" si="203"/>
        <v>0</v>
      </c>
      <c r="G385" s="32">
        <f t="shared" si="203"/>
        <v>0</v>
      </c>
      <c r="H385" s="32">
        <f t="shared" si="203"/>
        <v>0</v>
      </c>
      <c r="I385" s="32">
        <f t="shared" si="203"/>
        <v>0</v>
      </c>
      <c r="J385" s="32">
        <f t="shared" si="203"/>
        <v>0</v>
      </c>
      <c r="K385" s="32">
        <f t="shared" si="203"/>
        <v>0</v>
      </c>
      <c r="L385" s="32">
        <f t="shared" si="203"/>
        <v>0</v>
      </c>
      <c r="M385" s="32">
        <f t="shared" si="203"/>
        <v>0</v>
      </c>
      <c r="N385" s="32">
        <f t="shared" si="203"/>
        <v>0</v>
      </c>
      <c r="O385" s="32">
        <f t="shared" si="203"/>
        <v>0</v>
      </c>
      <c r="P385" s="32">
        <f t="shared" si="203"/>
        <v>0</v>
      </c>
      <c r="Q385" s="32">
        <f t="shared" si="203"/>
        <v>0</v>
      </c>
      <c r="R385" s="32">
        <f t="shared" si="203"/>
        <v>0</v>
      </c>
      <c r="S385" s="32">
        <f t="shared" si="203"/>
        <v>0</v>
      </c>
      <c r="T385" s="32">
        <f t="shared" si="203"/>
        <v>0</v>
      </c>
      <c r="U385" s="32">
        <f t="shared" si="203"/>
        <v>0</v>
      </c>
      <c r="V385" s="32">
        <f t="shared" si="203"/>
        <v>0</v>
      </c>
      <c r="W385" s="32">
        <f t="shared" si="203"/>
        <v>0</v>
      </c>
      <c r="X385" s="32">
        <f t="shared" si="203"/>
        <v>0</v>
      </c>
      <c r="Y385" s="32">
        <f t="shared" si="203"/>
        <v>0</v>
      </c>
      <c r="Z385" s="32">
        <f t="shared" si="203"/>
        <v>0</v>
      </c>
      <c r="AA385" s="32">
        <f t="shared" si="203"/>
        <v>0</v>
      </c>
      <c r="AB385" s="32">
        <f t="shared" si="203"/>
        <v>0</v>
      </c>
      <c r="AC385" s="32">
        <f t="shared" si="203"/>
        <v>0</v>
      </c>
      <c r="AD385" s="32">
        <f t="shared" si="203"/>
        <v>0</v>
      </c>
      <c r="AE385" s="32">
        <f t="shared" si="203"/>
        <v>0</v>
      </c>
      <c r="AF385" s="32">
        <f t="shared" si="203"/>
        <v>0</v>
      </c>
      <c r="AG385" s="32">
        <f t="shared" si="203"/>
        <v>0</v>
      </c>
      <c r="AH385" s="32">
        <f t="shared" si="203"/>
        <v>0</v>
      </c>
      <c r="AI385" s="32">
        <f t="shared" si="203"/>
        <v>0</v>
      </c>
      <c r="AJ385" s="32">
        <f t="shared" si="203"/>
        <v>0</v>
      </c>
      <c r="AK385" s="32">
        <f t="shared" si="203"/>
        <v>0</v>
      </c>
      <c r="AL385" s="32">
        <f t="shared" si="203"/>
        <v>0</v>
      </c>
      <c r="AM385" s="32">
        <f t="shared" si="203"/>
        <v>0</v>
      </c>
      <c r="AN385" s="32">
        <f t="shared" si="203"/>
        <v>0</v>
      </c>
      <c r="AO385" s="32">
        <f t="shared" si="203"/>
        <v>0</v>
      </c>
      <c r="AP385" s="32">
        <f t="shared" si="203"/>
        <v>0</v>
      </c>
      <c r="AQ385" s="32">
        <f t="shared" si="203"/>
        <v>15142.8</v>
      </c>
      <c r="AR385" s="128">
        <f t="shared" si="167"/>
        <v>1</v>
      </c>
    </row>
    <row r="386" spans="1:44" ht="45" x14ac:dyDescent="0.25">
      <c r="A386" s="59"/>
      <c r="B386" s="27"/>
      <c r="C386" s="37" t="s">
        <v>13</v>
      </c>
      <c r="D386" s="48" t="s">
        <v>14</v>
      </c>
      <c r="E386" s="32">
        <v>15142.8</v>
      </c>
      <c r="F386" s="336"/>
      <c r="G386" s="336"/>
      <c r="H386" s="336"/>
      <c r="I386" s="336"/>
      <c r="J386" s="336"/>
      <c r="K386" s="336"/>
      <c r="L386" s="336"/>
      <c r="M386" s="336"/>
      <c r="N386" s="336"/>
      <c r="O386" s="336"/>
      <c r="P386" s="336"/>
      <c r="Q386" s="336"/>
      <c r="R386" s="336"/>
      <c r="S386" s="336"/>
      <c r="T386" s="336"/>
      <c r="U386" s="336"/>
      <c r="V386" s="336"/>
      <c r="W386" s="336"/>
      <c r="X386" s="336"/>
      <c r="Y386" s="336"/>
      <c r="Z386" s="336"/>
      <c r="AA386" s="336"/>
      <c r="AB386" s="336"/>
      <c r="AC386" s="336"/>
      <c r="AD386" s="336"/>
      <c r="AE386" s="336"/>
      <c r="AF386" s="336"/>
      <c r="AG386" s="336"/>
      <c r="AH386" s="336"/>
      <c r="AI386" s="336"/>
      <c r="AJ386" s="336"/>
      <c r="AK386" s="336"/>
      <c r="AL386" s="336"/>
      <c r="AM386" s="336"/>
      <c r="AN386" s="336"/>
      <c r="AO386" s="336"/>
      <c r="AP386" s="336"/>
      <c r="AQ386" s="336">
        <v>15142.8</v>
      </c>
      <c r="AR386" s="128">
        <f t="shared" si="167"/>
        <v>1</v>
      </c>
    </row>
    <row r="387" spans="1:44" ht="60" x14ac:dyDescent="0.25">
      <c r="A387" s="59"/>
      <c r="B387" s="27" t="s">
        <v>15</v>
      </c>
      <c r="C387" s="35"/>
      <c r="D387" s="35" t="s">
        <v>16</v>
      </c>
      <c r="E387" s="8">
        <f>E388+E390</f>
        <v>40</v>
      </c>
      <c r="F387" s="8" t="e">
        <f t="shared" ref="F387:AQ387" si="204">F388+F390</f>
        <v>#REF!</v>
      </c>
      <c r="G387" s="8" t="e">
        <f t="shared" si="204"/>
        <v>#REF!</v>
      </c>
      <c r="H387" s="8" t="e">
        <f t="shared" si="204"/>
        <v>#REF!</v>
      </c>
      <c r="I387" s="8" t="e">
        <f t="shared" si="204"/>
        <v>#REF!</v>
      </c>
      <c r="J387" s="8" t="e">
        <f t="shared" si="204"/>
        <v>#REF!</v>
      </c>
      <c r="K387" s="8" t="e">
        <f t="shared" si="204"/>
        <v>#REF!</v>
      </c>
      <c r="L387" s="8" t="e">
        <f t="shared" si="204"/>
        <v>#REF!</v>
      </c>
      <c r="M387" s="8" t="e">
        <f t="shared" si="204"/>
        <v>#REF!</v>
      </c>
      <c r="N387" s="8" t="e">
        <f t="shared" si="204"/>
        <v>#REF!</v>
      </c>
      <c r="O387" s="8" t="e">
        <f t="shared" si="204"/>
        <v>#REF!</v>
      </c>
      <c r="P387" s="8" t="e">
        <f t="shared" si="204"/>
        <v>#REF!</v>
      </c>
      <c r="Q387" s="8" t="e">
        <f t="shared" si="204"/>
        <v>#REF!</v>
      </c>
      <c r="R387" s="8" t="e">
        <f t="shared" si="204"/>
        <v>#REF!</v>
      </c>
      <c r="S387" s="8" t="e">
        <f t="shared" si="204"/>
        <v>#REF!</v>
      </c>
      <c r="T387" s="8" t="e">
        <f t="shared" si="204"/>
        <v>#REF!</v>
      </c>
      <c r="U387" s="8" t="e">
        <f t="shared" si="204"/>
        <v>#REF!</v>
      </c>
      <c r="V387" s="8" t="e">
        <f t="shared" si="204"/>
        <v>#REF!</v>
      </c>
      <c r="W387" s="8" t="e">
        <f t="shared" si="204"/>
        <v>#REF!</v>
      </c>
      <c r="X387" s="8" t="e">
        <f t="shared" si="204"/>
        <v>#REF!</v>
      </c>
      <c r="Y387" s="8" t="e">
        <f t="shared" si="204"/>
        <v>#REF!</v>
      </c>
      <c r="Z387" s="8" t="e">
        <f t="shared" si="204"/>
        <v>#REF!</v>
      </c>
      <c r="AA387" s="8" t="e">
        <f t="shared" si="204"/>
        <v>#REF!</v>
      </c>
      <c r="AB387" s="8" t="e">
        <f t="shared" si="204"/>
        <v>#REF!</v>
      </c>
      <c r="AC387" s="8" t="e">
        <f t="shared" si="204"/>
        <v>#REF!</v>
      </c>
      <c r="AD387" s="8" t="e">
        <f t="shared" si="204"/>
        <v>#REF!</v>
      </c>
      <c r="AE387" s="8" t="e">
        <f t="shared" si="204"/>
        <v>#REF!</v>
      </c>
      <c r="AF387" s="8" t="e">
        <f t="shared" si="204"/>
        <v>#REF!</v>
      </c>
      <c r="AG387" s="8" t="e">
        <f t="shared" si="204"/>
        <v>#REF!</v>
      </c>
      <c r="AH387" s="8" t="e">
        <f t="shared" si="204"/>
        <v>#REF!</v>
      </c>
      <c r="AI387" s="8" t="e">
        <f t="shared" si="204"/>
        <v>#REF!</v>
      </c>
      <c r="AJ387" s="8" t="e">
        <f t="shared" si="204"/>
        <v>#REF!</v>
      </c>
      <c r="AK387" s="8" t="e">
        <f t="shared" si="204"/>
        <v>#REF!</v>
      </c>
      <c r="AL387" s="8" t="e">
        <f t="shared" si="204"/>
        <v>#REF!</v>
      </c>
      <c r="AM387" s="8" t="e">
        <f t="shared" si="204"/>
        <v>#REF!</v>
      </c>
      <c r="AN387" s="8" t="e">
        <f t="shared" si="204"/>
        <v>#REF!</v>
      </c>
      <c r="AO387" s="8" t="e">
        <f t="shared" si="204"/>
        <v>#REF!</v>
      </c>
      <c r="AP387" s="8" t="e">
        <f t="shared" si="204"/>
        <v>#REF!</v>
      </c>
      <c r="AQ387" s="8">
        <f t="shared" si="204"/>
        <v>30.033000000000001</v>
      </c>
      <c r="AR387" s="128">
        <f t="shared" si="167"/>
        <v>0.75082500000000008</v>
      </c>
    </row>
    <row r="388" spans="1:44" ht="45" x14ac:dyDescent="0.25">
      <c r="A388" s="59"/>
      <c r="B388" s="27" t="s">
        <v>17</v>
      </c>
      <c r="C388" s="39"/>
      <c r="D388" s="39" t="s">
        <v>18</v>
      </c>
      <c r="E388" s="8">
        <f>E389</f>
        <v>15</v>
      </c>
      <c r="F388" s="8">
        <f t="shared" ref="F388:AQ388" si="205">F389</f>
        <v>0</v>
      </c>
      <c r="G388" s="8">
        <f t="shared" si="205"/>
        <v>0</v>
      </c>
      <c r="H388" s="8">
        <f t="shared" si="205"/>
        <v>0</v>
      </c>
      <c r="I388" s="8">
        <f t="shared" si="205"/>
        <v>0</v>
      </c>
      <c r="J388" s="8">
        <f t="shared" si="205"/>
        <v>0</v>
      </c>
      <c r="K388" s="8">
        <f t="shared" si="205"/>
        <v>0</v>
      </c>
      <c r="L388" s="8">
        <f t="shared" si="205"/>
        <v>0</v>
      </c>
      <c r="M388" s="8">
        <f t="shared" si="205"/>
        <v>0</v>
      </c>
      <c r="N388" s="8">
        <f t="shared" si="205"/>
        <v>0</v>
      </c>
      <c r="O388" s="8">
        <f t="shared" si="205"/>
        <v>0</v>
      </c>
      <c r="P388" s="8">
        <f t="shared" si="205"/>
        <v>0</v>
      </c>
      <c r="Q388" s="8">
        <f t="shared" si="205"/>
        <v>0</v>
      </c>
      <c r="R388" s="8">
        <f t="shared" si="205"/>
        <v>0</v>
      </c>
      <c r="S388" s="8">
        <f t="shared" si="205"/>
        <v>0</v>
      </c>
      <c r="T388" s="8">
        <f t="shared" si="205"/>
        <v>0</v>
      </c>
      <c r="U388" s="8">
        <f t="shared" si="205"/>
        <v>0</v>
      </c>
      <c r="V388" s="8">
        <f t="shared" si="205"/>
        <v>0</v>
      </c>
      <c r="W388" s="8">
        <f t="shared" si="205"/>
        <v>0</v>
      </c>
      <c r="X388" s="8">
        <f t="shared" si="205"/>
        <v>0</v>
      </c>
      <c r="Y388" s="8">
        <f t="shared" si="205"/>
        <v>0</v>
      </c>
      <c r="Z388" s="8">
        <f t="shared" si="205"/>
        <v>0</v>
      </c>
      <c r="AA388" s="8">
        <f t="shared" si="205"/>
        <v>0</v>
      </c>
      <c r="AB388" s="8">
        <f t="shared" si="205"/>
        <v>0</v>
      </c>
      <c r="AC388" s="8">
        <f t="shared" si="205"/>
        <v>0</v>
      </c>
      <c r="AD388" s="8">
        <f t="shared" si="205"/>
        <v>0</v>
      </c>
      <c r="AE388" s="8">
        <f t="shared" si="205"/>
        <v>0</v>
      </c>
      <c r="AF388" s="8">
        <f t="shared" si="205"/>
        <v>0</v>
      </c>
      <c r="AG388" s="8">
        <f t="shared" si="205"/>
        <v>0</v>
      </c>
      <c r="AH388" s="8">
        <f t="shared" si="205"/>
        <v>0</v>
      </c>
      <c r="AI388" s="8">
        <f t="shared" si="205"/>
        <v>0</v>
      </c>
      <c r="AJ388" s="8">
        <f t="shared" si="205"/>
        <v>0</v>
      </c>
      <c r="AK388" s="8">
        <f t="shared" si="205"/>
        <v>0</v>
      </c>
      <c r="AL388" s="8">
        <f t="shared" si="205"/>
        <v>0</v>
      </c>
      <c r="AM388" s="8">
        <f t="shared" si="205"/>
        <v>0</v>
      </c>
      <c r="AN388" s="8">
        <f t="shared" si="205"/>
        <v>0</v>
      </c>
      <c r="AO388" s="8">
        <f t="shared" si="205"/>
        <v>0</v>
      </c>
      <c r="AP388" s="8">
        <f t="shared" si="205"/>
        <v>0</v>
      </c>
      <c r="AQ388" s="8">
        <f t="shared" si="205"/>
        <v>5.0330000000000004</v>
      </c>
      <c r="AR388" s="128">
        <f t="shared" si="167"/>
        <v>0.33553333333333335</v>
      </c>
    </row>
    <row r="389" spans="1:44" ht="45" x14ac:dyDescent="0.25">
      <c r="A389" s="59"/>
      <c r="B389" s="27"/>
      <c r="C389" s="37" t="s">
        <v>13</v>
      </c>
      <c r="D389" s="38" t="s">
        <v>14</v>
      </c>
      <c r="E389" s="8">
        <v>15</v>
      </c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>
        <v>5.0330000000000004</v>
      </c>
      <c r="AR389" s="128">
        <f t="shared" si="167"/>
        <v>0.33553333333333335</v>
      </c>
    </row>
    <row r="390" spans="1:44" ht="49.5" customHeight="1" x14ac:dyDescent="0.25">
      <c r="A390" s="55"/>
      <c r="B390" s="27" t="s">
        <v>19</v>
      </c>
      <c r="C390" s="39"/>
      <c r="D390" s="39" t="s">
        <v>20</v>
      </c>
      <c r="E390" s="8">
        <f>E391</f>
        <v>25</v>
      </c>
      <c r="F390" s="8" t="e">
        <f t="shared" ref="F390:AQ390" si="206">F391</f>
        <v>#REF!</v>
      </c>
      <c r="G390" s="8" t="e">
        <f t="shared" si="206"/>
        <v>#REF!</v>
      </c>
      <c r="H390" s="8" t="e">
        <f t="shared" si="206"/>
        <v>#REF!</v>
      </c>
      <c r="I390" s="8" t="e">
        <f t="shared" si="206"/>
        <v>#REF!</v>
      </c>
      <c r="J390" s="8" t="e">
        <f t="shared" si="206"/>
        <v>#REF!</v>
      </c>
      <c r="K390" s="8" t="e">
        <f t="shared" si="206"/>
        <v>#REF!</v>
      </c>
      <c r="L390" s="8" t="e">
        <f t="shared" si="206"/>
        <v>#REF!</v>
      </c>
      <c r="M390" s="8" t="e">
        <f t="shared" si="206"/>
        <v>#REF!</v>
      </c>
      <c r="N390" s="8" t="e">
        <f t="shared" si="206"/>
        <v>#REF!</v>
      </c>
      <c r="O390" s="8" t="e">
        <f t="shared" si="206"/>
        <v>#REF!</v>
      </c>
      <c r="P390" s="8" t="e">
        <f t="shared" si="206"/>
        <v>#REF!</v>
      </c>
      <c r="Q390" s="8" t="e">
        <f t="shared" si="206"/>
        <v>#REF!</v>
      </c>
      <c r="R390" s="8" t="e">
        <f t="shared" si="206"/>
        <v>#REF!</v>
      </c>
      <c r="S390" s="8" t="e">
        <f t="shared" si="206"/>
        <v>#REF!</v>
      </c>
      <c r="T390" s="8" t="e">
        <f t="shared" si="206"/>
        <v>#REF!</v>
      </c>
      <c r="U390" s="8" t="e">
        <f t="shared" si="206"/>
        <v>#REF!</v>
      </c>
      <c r="V390" s="8" t="e">
        <f t="shared" si="206"/>
        <v>#REF!</v>
      </c>
      <c r="W390" s="8" t="e">
        <f t="shared" si="206"/>
        <v>#REF!</v>
      </c>
      <c r="X390" s="8" t="e">
        <f t="shared" si="206"/>
        <v>#REF!</v>
      </c>
      <c r="Y390" s="8" t="e">
        <f t="shared" si="206"/>
        <v>#REF!</v>
      </c>
      <c r="Z390" s="8" t="e">
        <f t="shared" si="206"/>
        <v>#REF!</v>
      </c>
      <c r="AA390" s="8" t="e">
        <f t="shared" si="206"/>
        <v>#REF!</v>
      </c>
      <c r="AB390" s="8" t="e">
        <f t="shared" si="206"/>
        <v>#REF!</v>
      </c>
      <c r="AC390" s="8" t="e">
        <f t="shared" si="206"/>
        <v>#REF!</v>
      </c>
      <c r="AD390" s="8" t="e">
        <f t="shared" si="206"/>
        <v>#REF!</v>
      </c>
      <c r="AE390" s="8" t="e">
        <f t="shared" si="206"/>
        <v>#REF!</v>
      </c>
      <c r="AF390" s="8" t="e">
        <f t="shared" si="206"/>
        <v>#REF!</v>
      </c>
      <c r="AG390" s="8" t="e">
        <f t="shared" si="206"/>
        <v>#REF!</v>
      </c>
      <c r="AH390" s="8" t="e">
        <f t="shared" si="206"/>
        <v>#REF!</v>
      </c>
      <c r="AI390" s="8" t="e">
        <f t="shared" si="206"/>
        <v>#REF!</v>
      </c>
      <c r="AJ390" s="8" t="e">
        <f t="shared" si="206"/>
        <v>#REF!</v>
      </c>
      <c r="AK390" s="8" t="e">
        <f t="shared" si="206"/>
        <v>#REF!</v>
      </c>
      <c r="AL390" s="8" t="e">
        <f t="shared" si="206"/>
        <v>#REF!</v>
      </c>
      <c r="AM390" s="8" t="e">
        <f t="shared" si="206"/>
        <v>#REF!</v>
      </c>
      <c r="AN390" s="8" t="e">
        <f t="shared" si="206"/>
        <v>#REF!</v>
      </c>
      <c r="AO390" s="8" t="e">
        <f t="shared" si="206"/>
        <v>#REF!</v>
      </c>
      <c r="AP390" s="8" t="e">
        <f t="shared" si="206"/>
        <v>#REF!</v>
      </c>
      <c r="AQ390" s="8">
        <f t="shared" si="206"/>
        <v>25</v>
      </c>
      <c r="AR390" s="128">
        <f t="shared" si="167"/>
        <v>1</v>
      </c>
    </row>
    <row r="391" spans="1:44" ht="45" x14ac:dyDescent="0.25">
      <c r="A391" s="55"/>
      <c r="B391" s="27"/>
      <c r="C391" s="37" t="s">
        <v>13</v>
      </c>
      <c r="D391" s="38" t="s">
        <v>14</v>
      </c>
      <c r="E391" s="8">
        <v>25</v>
      </c>
      <c r="F391" s="8" t="e">
        <f>#REF!</f>
        <v>#REF!</v>
      </c>
      <c r="G391" s="8" t="e">
        <f>#REF!</f>
        <v>#REF!</v>
      </c>
      <c r="H391" s="8" t="e">
        <f>#REF!</f>
        <v>#REF!</v>
      </c>
      <c r="I391" s="8" t="e">
        <f>#REF!</f>
        <v>#REF!</v>
      </c>
      <c r="J391" s="8" t="e">
        <f>#REF!</f>
        <v>#REF!</v>
      </c>
      <c r="K391" s="8" t="e">
        <f>#REF!</f>
        <v>#REF!</v>
      </c>
      <c r="L391" s="8" t="e">
        <f>#REF!</f>
        <v>#REF!</v>
      </c>
      <c r="M391" s="8" t="e">
        <f>#REF!</f>
        <v>#REF!</v>
      </c>
      <c r="N391" s="8" t="e">
        <f>#REF!</f>
        <v>#REF!</v>
      </c>
      <c r="O391" s="8" t="e">
        <f>#REF!</f>
        <v>#REF!</v>
      </c>
      <c r="P391" s="8" t="e">
        <f>#REF!</f>
        <v>#REF!</v>
      </c>
      <c r="Q391" s="8" t="e">
        <f>#REF!</f>
        <v>#REF!</v>
      </c>
      <c r="R391" s="8" t="e">
        <f>#REF!</f>
        <v>#REF!</v>
      </c>
      <c r="S391" s="8" t="e">
        <f>#REF!</f>
        <v>#REF!</v>
      </c>
      <c r="T391" s="8" t="e">
        <f>#REF!</f>
        <v>#REF!</v>
      </c>
      <c r="U391" s="8" t="e">
        <f>#REF!</f>
        <v>#REF!</v>
      </c>
      <c r="V391" s="8" t="e">
        <f>#REF!</f>
        <v>#REF!</v>
      </c>
      <c r="W391" s="8" t="e">
        <f>#REF!</f>
        <v>#REF!</v>
      </c>
      <c r="X391" s="8" t="e">
        <f>#REF!</f>
        <v>#REF!</v>
      </c>
      <c r="Y391" s="8" t="e">
        <f>#REF!</f>
        <v>#REF!</v>
      </c>
      <c r="Z391" s="8" t="e">
        <f>#REF!</f>
        <v>#REF!</v>
      </c>
      <c r="AA391" s="8" t="e">
        <f>#REF!</f>
        <v>#REF!</v>
      </c>
      <c r="AB391" s="8" t="e">
        <f>#REF!</f>
        <v>#REF!</v>
      </c>
      <c r="AC391" s="8" t="e">
        <f>#REF!</f>
        <v>#REF!</v>
      </c>
      <c r="AD391" s="8" t="e">
        <f>#REF!</f>
        <v>#REF!</v>
      </c>
      <c r="AE391" s="8" t="e">
        <f>#REF!</f>
        <v>#REF!</v>
      </c>
      <c r="AF391" s="8" t="e">
        <f>#REF!</f>
        <v>#REF!</v>
      </c>
      <c r="AG391" s="8" t="e">
        <f>#REF!</f>
        <v>#REF!</v>
      </c>
      <c r="AH391" s="8" t="e">
        <f>#REF!</f>
        <v>#REF!</v>
      </c>
      <c r="AI391" s="8" t="e">
        <f>#REF!</f>
        <v>#REF!</v>
      </c>
      <c r="AJ391" s="8" t="e">
        <f>#REF!</f>
        <v>#REF!</v>
      </c>
      <c r="AK391" s="8" t="e">
        <f>#REF!</f>
        <v>#REF!</v>
      </c>
      <c r="AL391" s="8" t="e">
        <f>#REF!</f>
        <v>#REF!</v>
      </c>
      <c r="AM391" s="8" t="e">
        <f>#REF!</f>
        <v>#REF!</v>
      </c>
      <c r="AN391" s="8" t="e">
        <f>#REF!</f>
        <v>#REF!</v>
      </c>
      <c r="AO391" s="8" t="e">
        <f>#REF!</f>
        <v>#REF!</v>
      </c>
      <c r="AP391" s="8" t="e">
        <f>#REF!</f>
        <v>#REF!</v>
      </c>
      <c r="AQ391" s="8">
        <v>25</v>
      </c>
      <c r="AR391" s="128">
        <f t="shared" si="167"/>
        <v>1</v>
      </c>
    </row>
    <row r="392" spans="1:44" ht="53.25" customHeight="1" x14ac:dyDescent="0.25">
      <c r="A392" s="55"/>
      <c r="B392" s="27" t="s">
        <v>538</v>
      </c>
      <c r="C392" s="37"/>
      <c r="D392" s="35" t="s">
        <v>836</v>
      </c>
      <c r="E392" s="8">
        <f>E393</f>
        <v>250</v>
      </c>
      <c r="F392" s="8">
        <f t="shared" ref="F392:AQ393" si="207">F393</f>
        <v>0</v>
      </c>
      <c r="G392" s="8">
        <f t="shared" si="207"/>
        <v>0</v>
      </c>
      <c r="H392" s="8">
        <f t="shared" si="207"/>
        <v>0</v>
      </c>
      <c r="I392" s="8">
        <f t="shared" si="207"/>
        <v>0</v>
      </c>
      <c r="J392" s="8">
        <f t="shared" si="207"/>
        <v>0</v>
      </c>
      <c r="K392" s="8">
        <f t="shared" si="207"/>
        <v>0</v>
      </c>
      <c r="L392" s="8">
        <f t="shared" si="207"/>
        <v>0</v>
      </c>
      <c r="M392" s="8">
        <f t="shared" si="207"/>
        <v>0</v>
      </c>
      <c r="N392" s="8">
        <f t="shared" si="207"/>
        <v>0</v>
      </c>
      <c r="O392" s="8">
        <f t="shared" si="207"/>
        <v>0</v>
      </c>
      <c r="P392" s="8">
        <f t="shared" si="207"/>
        <v>0</v>
      </c>
      <c r="Q392" s="8">
        <f t="shared" si="207"/>
        <v>0</v>
      </c>
      <c r="R392" s="8">
        <f t="shared" si="207"/>
        <v>0</v>
      </c>
      <c r="S392" s="8">
        <f t="shared" si="207"/>
        <v>0</v>
      </c>
      <c r="T392" s="8">
        <f t="shared" si="207"/>
        <v>0</v>
      </c>
      <c r="U392" s="8">
        <f t="shared" si="207"/>
        <v>0</v>
      </c>
      <c r="V392" s="8">
        <f t="shared" si="207"/>
        <v>0</v>
      </c>
      <c r="W392" s="8">
        <f t="shared" si="207"/>
        <v>0</v>
      </c>
      <c r="X392" s="8">
        <f t="shared" si="207"/>
        <v>0</v>
      </c>
      <c r="Y392" s="8">
        <f t="shared" si="207"/>
        <v>0</v>
      </c>
      <c r="Z392" s="8">
        <f t="shared" si="207"/>
        <v>0</v>
      </c>
      <c r="AA392" s="8">
        <f t="shared" si="207"/>
        <v>0</v>
      </c>
      <c r="AB392" s="8">
        <f t="shared" si="207"/>
        <v>0</v>
      </c>
      <c r="AC392" s="8">
        <f t="shared" si="207"/>
        <v>0</v>
      </c>
      <c r="AD392" s="8">
        <f t="shared" si="207"/>
        <v>0</v>
      </c>
      <c r="AE392" s="8">
        <f t="shared" si="207"/>
        <v>0</v>
      </c>
      <c r="AF392" s="8">
        <f t="shared" si="207"/>
        <v>0</v>
      </c>
      <c r="AG392" s="8">
        <f t="shared" si="207"/>
        <v>0</v>
      </c>
      <c r="AH392" s="8">
        <f t="shared" si="207"/>
        <v>0</v>
      </c>
      <c r="AI392" s="8">
        <f t="shared" si="207"/>
        <v>0</v>
      </c>
      <c r="AJ392" s="8">
        <f t="shared" si="207"/>
        <v>0</v>
      </c>
      <c r="AK392" s="8">
        <f t="shared" si="207"/>
        <v>0</v>
      </c>
      <c r="AL392" s="8">
        <f t="shared" si="207"/>
        <v>0</v>
      </c>
      <c r="AM392" s="8">
        <f t="shared" si="207"/>
        <v>0</v>
      </c>
      <c r="AN392" s="8">
        <f t="shared" si="207"/>
        <v>0</v>
      </c>
      <c r="AO392" s="8">
        <f t="shared" si="207"/>
        <v>0</v>
      </c>
      <c r="AP392" s="8">
        <f t="shared" si="207"/>
        <v>0</v>
      </c>
      <c r="AQ392" s="8">
        <f t="shared" si="207"/>
        <v>250</v>
      </c>
      <c r="AR392" s="128">
        <f t="shared" si="167"/>
        <v>1</v>
      </c>
    </row>
    <row r="393" spans="1:44" ht="30" x14ac:dyDescent="0.25">
      <c r="A393" s="55"/>
      <c r="B393" s="27" t="s">
        <v>540</v>
      </c>
      <c r="C393" s="37"/>
      <c r="D393" s="38" t="s">
        <v>541</v>
      </c>
      <c r="E393" s="8">
        <f>E394</f>
        <v>250</v>
      </c>
      <c r="F393" s="8">
        <f t="shared" si="207"/>
        <v>0</v>
      </c>
      <c r="G393" s="8">
        <f t="shared" si="207"/>
        <v>0</v>
      </c>
      <c r="H393" s="8">
        <f t="shared" si="207"/>
        <v>0</v>
      </c>
      <c r="I393" s="8">
        <f t="shared" si="207"/>
        <v>0</v>
      </c>
      <c r="J393" s="8">
        <f t="shared" si="207"/>
        <v>0</v>
      </c>
      <c r="K393" s="8">
        <f t="shared" si="207"/>
        <v>0</v>
      </c>
      <c r="L393" s="8">
        <f t="shared" si="207"/>
        <v>0</v>
      </c>
      <c r="M393" s="8">
        <f t="shared" si="207"/>
        <v>0</v>
      </c>
      <c r="N393" s="8">
        <f t="shared" si="207"/>
        <v>0</v>
      </c>
      <c r="O393" s="8">
        <f t="shared" si="207"/>
        <v>0</v>
      </c>
      <c r="P393" s="8">
        <f t="shared" si="207"/>
        <v>0</v>
      </c>
      <c r="Q393" s="8">
        <f t="shared" si="207"/>
        <v>0</v>
      </c>
      <c r="R393" s="8">
        <f t="shared" si="207"/>
        <v>0</v>
      </c>
      <c r="S393" s="8">
        <f t="shared" si="207"/>
        <v>0</v>
      </c>
      <c r="T393" s="8">
        <f t="shared" si="207"/>
        <v>0</v>
      </c>
      <c r="U393" s="8">
        <f t="shared" si="207"/>
        <v>0</v>
      </c>
      <c r="V393" s="8">
        <f t="shared" si="207"/>
        <v>0</v>
      </c>
      <c r="W393" s="8">
        <f t="shared" si="207"/>
        <v>0</v>
      </c>
      <c r="X393" s="8">
        <f t="shared" si="207"/>
        <v>0</v>
      </c>
      <c r="Y393" s="8">
        <f t="shared" si="207"/>
        <v>0</v>
      </c>
      <c r="Z393" s="8">
        <f t="shared" si="207"/>
        <v>0</v>
      </c>
      <c r="AA393" s="8">
        <f t="shared" si="207"/>
        <v>0</v>
      </c>
      <c r="AB393" s="8">
        <f t="shared" si="207"/>
        <v>0</v>
      </c>
      <c r="AC393" s="8">
        <f t="shared" si="207"/>
        <v>0</v>
      </c>
      <c r="AD393" s="8">
        <f t="shared" si="207"/>
        <v>0</v>
      </c>
      <c r="AE393" s="8">
        <f t="shared" si="207"/>
        <v>0</v>
      </c>
      <c r="AF393" s="8">
        <f t="shared" si="207"/>
        <v>0</v>
      </c>
      <c r="AG393" s="8">
        <f t="shared" si="207"/>
        <v>0</v>
      </c>
      <c r="AH393" s="8">
        <f t="shared" si="207"/>
        <v>0</v>
      </c>
      <c r="AI393" s="8">
        <f t="shared" si="207"/>
        <v>0</v>
      </c>
      <c r="AJ393" s="8">
        <f t="shared" si="207"/>
        <v>0</v>
      </c>
      <c r="AK393" s="8">
        <f t="shared" si="207"/>
        <v>0</v>
      </c>
      <c r="AL393" s="8">
        <f t="shared" si="207"/>
        <v>0</v>
      </c>
      <c r="AM393" s="8">
        <f t="shared" si="207"/>
        <v>0</v>
      </c>
      <c r="AN393" s="8">
        <f t="shared" si="207"/>
        <v>0</v>
      </c>
      <c r="AO393" s="8">
        <f t="shared" si="207"/>
        <v>0</v>
      </c>
      <c r="AP393" s="8">
        <f t="shared" si="207"/>
        <v>0</v>
      </c>
      <c r="AQ393" s="8">
        <f t="shared" si="207"/>
        <v>250</v>
      </c>
      <c r="AR393" s="128">
        <f t="shared" si="167"/>
        <v>1</v>
      </c>
    </row>
    <row r="394" spans="1:44" ht="15" x14ac:dyDescent="0.25">
      <c r="A394" s="55"/>
      <c r="B394" s="27"/>
      <c r="C394" s="86" t="s">
        <v>161</v>
      </c>
      <c r="D394" s="43" t="s">
        <v>162</v>
      </c>
      <c r="E394" s="8">
        <v>250</v>
      </c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  <c r="AA394" s="32"/>
      <c r="AB394" s="32"/>
      <c r="AC394" s="32"/>
      <c r="AD394" s="32"/>
      <c r="AE394" s="32"/>
      <c r="AF394" s="32"/>
      <c r="AG394" s="32"/>
      <c r="AH394" s="32"/>
      <c r="AI394" s="32"/>
      <c r="AJ394" s="32"/>
      <c r="AK394" s="32"/>
      <c r="AL394" s="32"/>
      <c r="AM394" s="32"/>
      <c r="AN394" s="32"/>
      <c r="AO394" s="32"/>
      <c r="AP394" s="32"/>
      <c r="AQ394" s="32">
        <v>250</v>
      </c>
      <c r="AR394" s="128">
        <f t="shared" si="167"/>
        <v>1</v>
      </c>
    </row>
    <row r="395" spans="1:44" ht="15" x14ac:dyDescent="0.25">
      <c r="A395" s="55"/>
      <c r="B395" s="27" t="s">
        <v>25</v>
      </c>
      <c r="C395" s="40"/>
      <c r="D395" s="40" t="s">
        <v>26</v>
      </c>
      <c r="E395" s="8">
        <f t="shared" ref="E395:AQ395" si="208">E396+E401</f>
        <v>905</v>
      </c>
      <c r="F395" s="8" t="e">
        <f t="shared" si="208"/>
        <v>#REF!</v>
      </c>
      <c r="G395" s="8" t="e">
        <f t="shared" si="208"/>
        <v>#REF!</v>
      </c>
      <c r="H395" s="8" t="e">
        <f t="shared" si="208"/>
        <v>#REF!</v>
      </c>
      <c r="I395" s="8" t="e">
        <f t="shared" si="208"/>
        <v>#REF!</v>
      </c>
      <c r="J395" s="8" t="e">
        <f t="shared" si="208"/>
        <v>#REF!</v>
      </c>
      <c r="K395" s="8" t="e">
        <f t="shared" si="208"/>
        <v>#REF!</v>
      </c>
      <c r="L395" s="8" t="e">
        <f t="shared" si="208"/>
        <v>#REF!</v>
      </c>
      <c r="M395" s="8" t="e">
        <f t="shared" si="208"/>
        <v>#REF!</v>
      </c>
      <c r="N395" s="8" t="e">
        <f t="shared" si="208"/>
        <v>#REF!</v>
      </c>
      <c r="O395" s="8" t="e">
        <f t="shared" si="208"/>
        <v>#REF!</v>
      </c>
      <c r="P395" s="8" t="e">
        <f t="shared" si="208"/>
        <v>#REF!</v>
      </c>
      <c r="Q395" s="8" t="e">
        <f t="shared" si="208"/>
        <v>#REF!</v>
      </c>
      <c r="R395" s="8" t="e">
        <f t="shared" si="208"/>
        <v>#REF!</v>
      </c>
      <c r="S395" s="8" t="e">
        <f t="shared" si="208"/>
        <v>#REF!</v>
      </c>
      <c r="T395" s="8" t="e">
        <f t="shared" si="208"/>
        <v>#REF!</v>
      </c>
      <c r="U395" s="8" t="e">
        <f t="shared" si="208"/>
        <v>#REF!</v>
      </c>
      <c r="V395" s="8" t="e">
        <f t="shared" si="208"/>
        <v>#REF!</v>
      </c>
      <c r="W395" s="8" t="e">
        <f t="shared" si="208"/>
        <v>#REF!</v>
      </c>
      <c r="X395" s="8" t="e">
        <f t="shared" si="208"/>
        <v>#REF!</v>
      </c>
      <c r="Y395" s="8" t="e">
        <f t="shared" si="208"/>
        <v>#REF!</v>
      </c>
      <c r="Z395" s="8" t="e">
        <f t="shared" si="208"/>
        <v>#REF!</v>
      </c>
      <c r="AA395" s="8" t="e">
        <f t="shared" si="208"/>
        <v>#REF!</v>
      </c>
      <c r="AB395" s="8" t="e">
        <f t="shared" si="208"/>
        <v>#REF!</v>
      </c>
      <c r="AC395" s="8" t="e">
        <f t="shared" si="208"/>
        <v>#REF!</v>
      </c>
      <c r="AD395" s="8" t="e">
        <f t="shared" si="208"/>
        <v>#REF!</v>
      </c>
      <c r="AE395" s="8" t="e">
        <f t="shared" si="208"/>
        <v>#REF!</v>
      </c>
      <c r="AF395" s="8" t="e">
        <f t="shared" si="208"/>
        <v>#REF!</v>
      </c>
      <c r="AG395" s="8" t="e">
        <f t="shared" si="208"/>
        <v>#REF!</v>
      </c>
      <c r="AH395" s="8" t="e">
        <f t="shared" si="208"/>
        <v>#REF!</v>
      </c>
      <c r="AI395" s="8" t="e">
        <f t="shared" si="208"/>
        <v>#REF!</v>
      </c>
      <c r="AJ395" s="8" t="e">
        <f t="shared" si="208"/>
        <v>#REF!</v>
      </c>
      <c r="AK395" s="8" t="e">
        <f t="shared" si="208"/>
        <v>#REF!</v>
      </c>
      <c r="AL395" s="8" t="e">
        <f t="shared" si="208"/>
        <v>#REF!</v>
      </c>
      <c r="AM395" s="8" t="e">
        <f t="shared" si="208"/>
        <v>#REF!</v>
      </c>
      <c r="AN395" s="8" t="e">
        <f t="shared" si="208"/>
        <v>#REF!</v>
      </c>
      <c r="AO395" s="8" t="e">
        <f t="shared" si="208"/>
        <v>#REF!</v>
      </c>
      <c r="AP395" s="8" t="e">
        <f t="shared" si="208"/>
        <v>#REF!</v>
      </c>
      <c r="AQ395" s="8">
        <f t="shared" si="208"/>
        <v>879.62700000000007</v>
      </c>
      <c r="AR395" s="128">
        <f t="shared" si="167"/>
        <v>0.97196353591160234</v>
      </c>
    </row>
    <row r="396" spans="1:44" ht="54" customHeight="1" x14ac:dyDescent="0.25">
      <c r="A396" s="55"/>
      <c r="B396" s="27" t="s">
        <v>27</v>
      </c>
      <c r="C396" s="35"/>
      <c r="D396" s="35" t="s">
        <v>28</v>
      </c>
      <c r="E396" s="8">
        <f>E397+E399</f>
        <v>830</v>
      </c>
      <c r="F396" s="8">
        <f t="shared" ref="F396:AQ396" si="209">F397+F399</f>
        <v>0</v>
      </c>
      <c r="G396" s="8">
        <f t="shared" si="209"/>
        <v>0</v>
      </c>
      <c r="H396" s="8">
        <f t="shared" si="209"/>
        <v>0</v>
      </c>
      <c r="I396" s="8">
        <f t="shared" si="209"/>
        <v>0</v>
      </c>
      <c r="J396" s="8">
        <f t="shared" si="209"/>
        <v>0</v>
      </c>
      <c r="K396" s="8">
        <f t="shared" si="209"/>
        <v>0</v>
      </c>
      <c r="L396" s="8">
        <f t="shared" si="209"/>
        <v>0</v>
      </c>
      <c r="M396" s="8">
        <f t="shared" si="209"/>
        <v>0</v>
      </c>
      <c r="N396" s="8">
        <f t="shared" si="209"/>
        <v>0</v>
      </c>
      <c r="O396" s="8">
        <f t="shared" si="209"/>
        <v>0</v>
      </c>
      <c r="P396" s="8">
        <f t="shared" si="209"/>
        <v>0</v>
      </c>
      <c r="Q396" s="8">
        <f t="shared" si="209"/>
        <v>0</v>
      </c>
      <c r="R396" s="8">
        <f t="shared" si="209"/>
        <v>0</v>
      </c>
      <c r="S396" s="8">
        <f t="shared" si="209"/>
        <v>0</v>
      </c>
      <c r="T396" s="8">
        <f t="shared" si="209"/>
        <v>0</v>
      </c>
      <c r="U396" s="8">
        <f t="shared" si="209"/>
        <v>0</v>
      </c>
      <c r="V396" s="8">
        <f t="shared" si="209"/>
        <v>0</v>
      </c>
      <c r="W396" s="8">
        <f t="shared" si="209"/>
        <v>0</v>
      </c>
      <c r="X396" s="8">
        <f t="shared" si="209"/>
        <v>0</v>
      </c>
      <c r="Y396" s="8">
        <f t="shared" si="209"/>
        <v>0</v>
      </c>
      <c r="Z396" s="8">
        <f t="shared" si="209"/>
        <v>0</v>
      </c>
      <c r="AA396" s="8">
        <f t="shared" si="209"/>
        <v>0</v>
      </c>
      <c r="AB396" s="8">
        <f t="shared" si="209"/>
        <v>0</v>
      </c>
      <c r="AC396" s="8">
        <f t="shared" si="209"/>
        <v>0</v>
      </c>
      <c r="AD396" s="8">
        <f t="shared" si="209"/>
        <v>0</v>
      </c>
      <c r="AE396" s="8">
        <f t="shared" si="209"/>
        <v>0</v>
      </c>
      <c r="AF396" s="8">
        <f t="shared" si="209"/>
        <v>0</v>
      </c>
      <c r="AG396" s="8">
        <f t="shared" si="209"/>
        <v>0</v>
      </c>
      <c r="AH396" s="8">
        <f t="shared" si="209"/>
        <v>0</v>
      </c>
      <c r="AI396" s="8">
        <f t="shared" si="209"/>
        <v>0</v>
      </c>
      <c r="AJ396" s="8">
        <f t="shared" si="209"/>
        <v>0</v>
      </c>
      <c r="AK396" s="8">
        <f t="shared" si="209"/>
        <v>0</v>
      </c>
      <c r="AL396" s="8">
        <f t="shared" si="209"/>
        <v>0</v>
      </c>
      <c r="AM396" s="8">
        <f t="shared" si="209"/>
        <v>0</v>
      </c>
      <c r="AN396" s="8">
        <f t="shared" si="209"/>
        <v>0</v>
      </c>
      <c r="AO396" s="8">
        <f t="shared" si="209"/>
        <v>0</v>
      </c>
      <c r="AP396" s="8">
        <f t="shared" si="209"/>
        <v>0</v>
      </c>
      <c r="AQ396" s="8">
        <f t="shared" si="209"/>
        <v>817.83400000000006</v>
      </c>
      <c r="AR396" s="128">
        <f t="shared" ref="AR396:AR459" si="210">AQ396/E396</f>
        <v>0.98534216867469882</v>
      </c>
    </row>
    <row r="397" spans="1:44" ht="45" x14ac:dyDescent="0.25">
      <c r="A397" s="55"/>
      <c r="B397" s="27" t="s">
        <v>29</v>
      </c>
      <c r="C397" s="39"/>
      <c r="D397" s="39" t="s">
        <v>30</v>
      </c>
      <c r="E397" s="8">
        <f>E398</f>
        <v>800</v>
      </c>
      <c r="F397" s="32">
        <f t="shared" ref="F397:AQ397" si="211">F398</f>
        <v>0</v>
      </c>
      <c r="G397" s="32">
        <f t="shared" si="211"/>
        <v>0</v>
      </c>
      <c r="H397" s="32">
        <f t="shared" si="211"/>
        <v>0</v>
      </c>
      <c r="I397" s="32">
        <f t="shared" si="211"/>
        <v>0</v>
      </c>
      <c r="J397" s="32">
        <f t="shared" si="211"/>
        <v>0</v>
      </c>
      <c r="K397" s="32">
        <f t="shared" si="211"/>
        <v>0</v>
      </c>
      <c r="L397" s="32">
        <f t="shared" si="211"/>
        <v>0</v>
      </c>
      <c r="M397" s="32">
        <f t="shared" si="211"/>
        <v>0</v>
      </c>
      <c r="N397" s="32">
        <f t="shared" si="211"/>
        <v>0</v>
      </c>
      <c r="O397" s="32">
        <f t="shared" si="211"/>
        <v>0</v>
      </c>
      <c r="P397" s="32">
        <f t="shared" si="211"/>
        <v>0</v>
      </c>
      <c r="Q397" s="32">
        <f t="shared" si="211"/>
        <v>0</v>
      </c>
      <c r="R397" s="32">
        <f t="shared" si="211"/>
        <v>0</v>
      </c>
      <c r="S397" s="32">
        <f t="shared" si="211"/>
        <v>0</v>
      </c>
      <c r="T397" s="32">
        <f t="shared" si="211"/>
        <v>0</v>
      </c>
      <c r="U397" s="32">
        <f t="shared" si="211"/>
        <v>0</v>
      </c>
      <c r="V397" s="32">
        <f t="shared" si="211"/>
        <v>0</v>
      </c>
      <c r="W397" s="32">
        <f t="shared" si="211"/>
        <v>0</v>
      </c>
      <c r="X397" s="32">
        <f t="shared" si="211"/>
        <v>0</v>
      </c>
      <c r="Y397" s="32">
        <f t="shared" si="211"/>
        <v>0</v>
      </c>
      <c r="Z397" s="32">
        <f t="shared" si="211"/>
        <v>0</v>
      </c>
      <c r="AA397" s="32">
        <f t="shared" si="211"/>
        <v>0</v>
      </c>
      <c r="AB397" s="32">
        <f t="shared" si="211"/>
        <v>0</v>
      </c>
      <c r="AC397" s="32">
        <f t="shared" si="211"/>
        <v>0</v>
      </c>
      <c r="AD397" s="32">
        <f t="shared" si="211"/>
        <v>0</v>
      </c>
      <c r="AE397" s="32">
        <f t="shared" si="211"/>
        <v>0</v>
      </c>
      <c r="AF397" s="32">
        <f t="shared" si="211"/>
        <v>0</v>
      </c>
      <c r="AG397" s="32">
        <f t="shared" si="211"/>
        <v>0</v>
      </c>
      <c r="AH397" s="32">
        <f t="shared" si="211"/>
        <v>0</v>
      </c>
      <c r="AI397" s="32">
        <f t="shared" si="211"/>
        <v>0</v>
      </c>
      <c r="AJ397" s="32">
        <f t="shared" si="211"/>
        <v>0</v>
      </c>
      <c r="AK397" s="32">
        <f t="shared" si="211"/>
        <v>0</v>
      </c>
      <c r="AL397" s="32">
        <f t="shared" si="211"/>
        <v>0</v>
      </c>
      <c r="AM397" s="32">
        <f t="shared" si="211"/>
        <v>0</v>
      </c>
      <c r="AN397" s="32">
        <f t="shared" si="211"/>
        <v>0</v>
      </c>
      <c r="AO397" s="32">
        <f t="shared" si="211"/>
        <v>0</v>
      </c>
      <c r="AP397" s="32">
        <f t="shared" si="211"/>
        <v>0</v>
      </c>
      <c r="AQ397" s="32">
        <f t="shared" si="211"/>
        <v>796.12400000000002</v>
      </c>
      <c r="AR397" s="128">
        <f t="shared" si="210"/>
        <v>0.99515500000000001</v>
      </c>
    </row>
    <row r="398" spans="1:44" ht="45" x14ac:dyDescent="0.25">
      <c r="A398" s="55"/>
      <c r="B398" s="27"/>
      <c r="C398" s="37" t="s">
        <v>13</v>
      </c>
      <c r="D398" s="38" t="s">
        <v>14</v>
      </c>
      <c r="E398" s="8">
        <v>800</v>
      </c>
      <c r="F398" s="32">
        <f t="shared" ref="F398:AP398" si="212">F400</f>
        <v>0</v>
      </c>
      <c r="G398" s="32">
        <f t="shared" si="212"/>
        <v>0</v>
      </c>
      <c r="H398" s="32">
        <f t="shared" si="212"/>
        <v>0</v>
      </c>
      <c r="I398" s="32">
        <f t="shared" si="212"/>
        <v>0</v>
      </c>
      <c r="J398" s="32">
        <f t="shared" si="212"/>
        <v>0</v>
      </c>
      <c r="K398" s="32">
        <f t="shared" si="212"/>
        <v>0</v>
      </c>
      <c r="L398" s="32">
        <f t="shared" si="212"/>
        <v>0</v>
      </c>
      <c r="M398" s="32">
        <f t="shared" si="212"/>
        <v>0</v>
      </c>
      <c r="N398" s="32">
        <f t="shared" si="212"/>
        <v>0</v>
      </c>
      <c r="O398" s="32">
        <f t="shared" si="212"/>
        <v>0</v>
      </c>
      <c r="P398" s="32">
        <f t="shared" si="212"/>
        <v>0</v>
      </c>
      <c r="Q398" s="32">
        <f t="shared" si="212"/>
        <v>0</v>
      </c>
      <c r="R398" s="32">
        <f t="shared" si="212"/>
        <v>0</v>
      </c>
      <c r="S398" s="32">
        <f t="shared" si="212"/>
        <v>0</v>
      </c>
      <c r="T398" s="32">
        <f t="shared" si="212"/>
        <v>0</v>
      </c>
      <c r="U398" s="32">
        <f t="shared" si="212"/>
        <v>0</v>
      </c>
      <c r="V398" s="32">
        <f t="shared" si="212"/>
        <v>0</v>
      </c>
      <c r="W398" s="32">
        <f t="shared" si="212"/>
        <v>0</v>
      </c>
      <c r="X398" s="32">
        <f t="shared" si="212"/>
        <v>0</v>
      </c>
      <c r="Y398" s="32">
        <f t="shared" si="212"/>
        <v>0</v>
      </c>
      <c r="Z398" s="32">
        <f t="shared" si="212"/>
        <v>0</v>
      </c>
      <c r="AA398" s="32">
        <f t="shared" si="212"/>
        <v>0</v>
      </c>
      <c r="AB398" s="32">
        <f t="shared" si="212"/>
        <v>0</v>
      </c>
      <c r="AC398" s="32">
        <f t="shared" si="212"/>
        <v>0</v>
      </c>
      <c r="AD398" s="32">
        <f t="shared" si="212"/>
        <v>0</v>
      </c>
      <c r="AE398" s="32">
        <f t="shared" si="212"/>
        <v>0</v>
      </c>
      <c r="AF398" s="32">
        <f t="shared" si="212"/>
        <v>0</v>
      </c>
      <c r="AG398" s="32">
        <f t="shared" si="212"/>
        <v>0</v>
      </c>
      <c r="AH398" s="32">
        <f t="shared" si="212"/>
        <v>0</v>
      </c>
      <c r="AI398" s="32">
        <f t="shared" si="212"/>
        <v>0</v>
      </c>
      <c r="AJ398" s="32">
        <f t="shared" si="212"/>
        <v>0</v>
      </c>
      <c r="AK398" s="32">
        <f t="shared" si="212"/>
        <v>0</v>
      </c>
      <c r="AL398" s="32">
        <f t="shared" si="212"/>
        <v>0</v>
      </c>
      <c r="AM398" s="32">
        <f t="shared" si="212"/>
        <v>0</v>
      </c>
      <c r="AN398" s="32">
        <f t="shared" si="212"/>
        <v>0</v>
      </c>
      <c r="AO398" s="32">
        <f t="shared" si="212"/>
        <v>0</v>
      </c>
      <c r="AP398" s="32">
        <f t="shared" si="212"/>
        <v>0</v>
      </c>
      <c r="AQ398" s="32">
        <v>796.12400000000002</v>
      </c>
      <c r="AR398" s="128">
        <f t="shared" si="210"/>
        <v>0.99515500000000001</v>
      </c>
    </row>
    <row r="399" spans="1:44" ht="45" x14ac:dyDescent="0.25">
      <c r="A399" s="55"/>
      <c r="B399" s="27" t="s">
        <v>31</v>
      </c>
      <c r="C399" s="39"/>
      <c r="D399" s="39" t="s">
        <v>32</v>
      </c>
      <c r="E399" s="8">
        <f>E400</f>
        <v>30</v>
      </c>
      <c r="F399" s="32">
        <f t="shared" ref="F399:AQ399" si="213">F400</f>
        <v>0</v>
      </c>
      <c r="G399" s="32">
        <f t="shared" si="213"/>
        <v>0</v>
      </c>
      <c r="H399" s="32">
        <f t="shared" si="213"/>
        <v>0</v>
      </c>
      <c r="I399" s="32">
        <f t="shared" si="213"/>
        <v>0</v>
      </c>
      <c r="J399" s="32">
        <f t="shared" si="213"/>
        <v>0</v>
      </c>
      <c r="K399" s="32">
        <f t="shared" si="213"/>
        <v>0</v>
      </c>
      <c r="L399" s="32">
        <f t="shared" si="213"/>
        <v>0</v>
      </c>
      <c r="M399" s="32">
        <f t="shared" si="213"/>
        <v>0</v>
      </c>
      <c r="N399" s="32">
        <f t="shared" si="213"/>
        <v>0</v>
      </c>
      <c r="O399" s="32">
        <f t="shared" si="213"/>
        <v>0</v>
      </c>
      <c r="P399" s="32">
        <f t="shared" si="213"/>
        <v>0</v>
      </c>
      <c r="Q399" s="32">
        <f t="shared" si="213"/>
        <v>0</v>
      </c>
      <c r="R399" s="32">
        <f t="shared" si="213"/>
        <v>0</v>
      </c>
      <c r="S399" s="32">
        <f t="shared" si="213"/>
        <v>0</v>
      </c>
      <c r="T399" s="32">
        <f t="shared" si="213"/>
        <v>0</v>
      </c>
      <c r="U399" s="32">
        <f t="shared" si="213"/>
        <v>0</v>
      </c>
      <c r="V399" s="32">
        <f t="shared" si="213"/>
        <v>0</v>
      </c>
      <c r="W399" s="32">
        <f t="shared" si="213"/>
        <v>0</v>
      </c>
      <c r="X399" s="32">
        <f t="shared" si="213"/>
        <v>0</v>
      </c>
      <c r="Y399" s="32">
        <f t="shared" si="213"/>
        <v>0</v>
      </c>
      <c r="Z399" s="32">
        <f t="shared" si="213"/>
        <v>0</v>
      </c>
      <c r="AA399" s="32">
        <f t="shared" si="213"/>
        <v>0</v>
      </c>
      <c r="AB399" s="32">
        <f t="shared" si="213"/>
        <v>0</v>
      </c>
      <c r="AC399" s="32">
        <f t="shared" si="213"/>
        <v>0</v>
      </c>
      <c r="AD399" s="32">
        <f t="shared" si="213"/>
        <v>0</v>
      </c>
      <c r="AE399" s="32">
        <f t="shared" si="213"/>
        <v>0</v>
      </c>
      <c r="AF399" s="32">
        <f t="shared" si="213"/>
        <v>0</v>
      </c>
      <c r="AG399" s="32">
        <f t="shared" si="213"/>
        <v>0</v>
      </c>
      <c r="AH399" s="32">
        <f t="shared" si="213"/>
        <v>0</v>
      </c>
      <c r="AI399" s="32">
        <f t="shared" si="213"/>
        <v>0</v>
      </c>
      <c r="AJ399" s="32">
        <f t="shared" si="213"/>
        <v>0</v>
      </c>
      <c r="AK399" s="32">
        <f t="shared" si="213"/>
        <v>0</v>
      </c>
      <c r="AL399" s="32">
        <f t="shared" si="213"/>
        <v>0</v>
      </c>
      <c r="AM399" s="32">
        <f t="shared" si="213"/>
        <v>0</v>
      </c>
      <c r="AN399" s="32">
        <f t="shared" si="213"/>
        <v>0</v>
      </c>
      <c r="AO399" s="32">
        <f t="shared" si="213"/>
        <v>0</v>
      </c>
      <c r="AP399" s="32">
        <f t="shared" si="213"/>
        <v>0</v>
      </c>
      <c r="AQ399" s="32">
        <f t="shared" si="213"/>
        <v>21.71</v>
      </c>
      <c r="AR399" s="128">
        <f t="shared" si="210"/>
        <v>0.72366666666666668</v>
      </c>
    </row>
    <row r="400" spans="1:44" ht="45" x14ac:dyDescent="0.25">
      <c r="A400" s="55"/>
      <c r="B400" s="27"/>
      <c r="C400" s="37" t="s">
        <v>13</v>
      </c>
      <c r="D400" s="38" t="s">
        <v>14</v>
      </c>
      <c r="E400" s="8">
        <v>30</v>
      </c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  <c r="AA400" s="32"/>
      <c r="AB400" s="32"/>
      <c r="AC400" s="32"/>
      <c r="AD400" s="32"/>
      <c r="AE400" s="32"/>
      <c r="AF400" s="32"/>
      <c r="AG400" s="32"/>
      <c r="AH400" s="32"/>
      <c r="AI400" s="32"/>
      <c r="AJ400" s="32"/>
      <c r="AK400" s="32"/>
      <c r="AL400" s="32"/>
      <c r="AM400" s="32"/>
      <c r="AN400" s="32"/>
      <c r="AO400" s="32"/>
      <c r="AP400" s="32"/>
      <c r="AQ400" s="32">
        <v>21.71</v>
      </c>
      <c r="AR400" s="128">
        <f t="shared" si="210"/>
        <v>0.72366666666666668</v>
      </c>
    </row>
    <row r="401" spans="1:44" ht="52.5" customHeight="1" x14ac:dyDescent="0.25">
      <c r="A401" s="74"/>
      <c r="B401" s="27" t="s">
        <v>33</v>
      </c>
      <c r="C401" s="35"/>
      <c r="D401" s="35" t="s">
        <v>34</v>
      </c>
      <c r="E401" s="8">
        <f>E402+E404</f>
        <v>75</v>
      </c>
      <c r="F401" s="8" t="e">
        <f t="shared" ref="F401:AQ401" si="214">F402+F404</f>
        <v>#REF!</v>
      </c>
      <c r="G401" s="8" t="e">
        <f t="shared" si="214"/>
        <v>#REF!</v>
      </c>
      <c r="H401" s="8" t="e">
        <f t="shared" si="214"/>
        <v>#REF!</v>
      </c>
      <c r="I401" s="8" t="e">
        <f t="shared" si="214"/>
        <v>#REF!</v>
      </c>
      <c r="J401" s="8" t="e">
        <f t="shared" si="214"/>
        <v>#REF!</v>
      </c>
      <c r="K401" s="8" t="e">
        <f t="shared" si="214"/>
        <v>#REF!</v>
      </c>
      <c r="L401" s="8" t="e">
        <f t="shared" si="214"/>
        <v>#REF!</v>
      </c>
      <c r="M401" s="8" t="e">
        <f t="shared" si="214"/>
        <v>#REF!</v>
      </c>
      <c r="N401" s="8" t="e">
        <f t="shared" si="214"/>
        <v>#REF!</v>
      </c>
      <c r="O401" s="8" t="e">
        <f t="shared" si="214"/>
        <v>#REF!</v>
      </c>
      <c r="P401" s="8" t="e">
        <f t="shared" si="214"/>
        <v>#REF!</v>
      </c>
      <c r="Q401" s="8" t="e">
        <f t="shared" si="214"/>
        <v>#REF!</v>
      </c>
      <c r="R401" s="8" t="e">
        <f t="shared" si="214"/>
        <v>#REF!</v>
      </c>
      <c r="S401" s="8" t="e">
        <f t="shared" si="214"/>
        <v>#REF!</v>
      </c>
      <c r="T401" s="8" t="e">
        <f t="shared" si="214"/>
        <v>#REF!</v>
      </c>
      <c r="U401" s="8" t="e">
        <f t="shared" si="214"/>
        <v>#REF!</v>
      </c>
      <c r="V401" s="8" t="e">
        <f t="shared" si="214"/>
        <v>#REF!</v>
      </c>
      <c r="W401" s="8" t="e">
        <f t="shared" si="214"/>
        <v>#REF!</v>
      </c>
      <c r="X401" s="8" t="e">
        <f t="shared" si="214"/>
        <v>#REF!</v>
      </c>
      <c r="Y401" s="8" t="e">
        <f t="shared" si="214"/>
        <v>#REF!</v>
      </c>
      <c r="Z401" s="8" t="e">
        <f t="shared" si="214"/>
        <v>#REF!</v>
      </c>
      <c r="AA401" s="8" t="e">
        <f t="shared" si="214"/>
        <v>#REF!</v>
      </c>
      <c r="AB401" s="8" t="e">
        <f t="shared" si="214"/>
        <v>#REF!</v>
      </c>
      <c r="AC401" s="8" t="e">
        <f t="shared" si="214"/>
        <v>#REF!</v>
      </c>
      <c r="AD401" s="8" t="e">
        <f t="shared" si="214"/>
        <v>#REF!</v>
      </c>
      <c r="AE401" s="8" t="e">
        <f t="shared" si="214"/>
        <v>#REF!</v>
      </c>
      <c r="AF401" s="8" t="e">
        <f t="shared" si="214"/>
        <v>#REF!</v>
      </c>
      <c r="AG401" s="8" t="e">
        <f t="shared" si="214"/>
        <v>#REF!</v>
      </c>
      <c r="AH401" s="8" t="e">
        <f t="shared" si="214"/>
        <v>#REF!</v>
      </c>
      <c r="AI401" s="8" t="e">
        <f t="shared" si="214"/>
        <v>#REF!</v>
      </c>
      <c r="AJ401" s="8" t="e">
        <f t="shared" si="214"/>
        <v>#REF!</v>
      </c>
      <c r="AK401" s="8" t="e">
        <f t="shared" si="214"/>
        <v>#REF!</v>
      </c>
      <c r="AL401" s="8" t="e">
        <f t="shared" si="214"/>
        <v>#REF!</v>
      </c>
      <c r="AM401" s="8" t="e">
        <f t="shared" si="214"/>
        <v>#REF!</v>
      </c>
      <c r="AN401" s="8" t="e">
        <f t="shared" si="214"/>
        <v>#REF!</v>
      </c>
      <c r="AO401" s="8" t="e">
        <f t="shared" si="214"/>
        <v>#REF!</v>
      </c>
      <c r="AP401" s="8" t="e">
        <f t="shared" si="214"/>
        <v>#REF!</v>
      </c>
      <c r="AQ401" s="8">
        <f t="shared" si="214"/>
        <v>61.792999999999999</v>
      </c>
      <c r="AR401" s="128">
        <f t="shared" si="210"/>
        <v>0.82390666666666668</v>
      </c>
    </row>
    <row r="402" spans="1:44" ht="52.5" customHeight="1" x14ac:dyDescent="0.25">
      <c r="A402" s="76"/>
      <c r="B402" s="27" t="s">
        <v>35</v>
      </c>
      <c r="C402" s="35"/>
      <c r="D402" s="39" t="s">
        <v>36</v>
      </c>
      <c r="E402" s="8">
        <f>E403</f>
        <v>25</v>
      </c>
      <c r="F402" s="32" t="e">
        <f t="shared" ref="F402:AQ402" si="215">F403</f>
        <v>#REF!</v>
      </c>
      <c r="G402" s="32" t="e">
        <f t="shared" si="215"/>
        <v>#REF!</v>
      </c>
      <c r="H402" s="32" t="e">
        <f t="shared" si="215"/>
        <v>#REF!</v>
      </c>
      <c r="I402" s="32" t="e">
        <f t="shared" si="215"/>
        <v>#REF!</v>
      </c>
      <c r="J402" s="32" t="e">
        <f t="shared" si="215"/>
        <v>#REF!</v>
      </c>
      <c r="K402" s="32" t="e">
        <f t="shared" si="215"/>
        <v>#REF!</v>
      </c>
      <c r="L402" s="32" t="e">
        <f t="shared" si="215"/>
        <v>#REF!</v>
      </c>
      <c r="M402" s="32" t="e">
        <f t="shared" si="215"/>
        <v>#REF!</v>
      </c>
      <c r="N402" s="32" t="e">
        <f t="shared" si="215"/>
        <v>#REF!</v>
      </c>
      <c r="O402" s="32" t="e">
        <f t="shared" si="215"/>
        <v>#REF!</v>
      </c>
      <c r="P402" s="32" t="e">
        <f t="shared" si="215"/>
        <v>#REF!</v>
      </c>
      <c r="Q402" s="32" t="e">
        <f t="shared" si="215"/>
        <v>#REF!</v>
      </c>
      <c r="R402" s="32" t="e">
        <f t="shared" si="215"/>
        <v>#REF!</v>
      </c>
      <c r="S402" s="32" t="e">
        <f t="shared" si="215"/>
        <v>#REF!</v>
      </c>
      <c r="T402" s="32" t="e">
        <f t="shared" si="215"/>
        <v>#REF!</v>
      </c>
      <c r="U402" s="32" t="e">
        <f t="shared" si="215"/>
        <v>#REF!</v>
      </c>
      <c r="V402" s="32" t="e">
        <f t="shared" si="215"/>
        <v>#REF!</v>
      </c>
      <c r="W402" s="32" t="e">
        <f t="shared" si="215"/>
        <v>#REF!</v>
      </c>
      <c r="X402" s="32" t="e">
        <f t="shared" si="215"/>
        <v>#REF!</v>
      </c>
      <c r="Y402" s="32" t="e">
        <f t="shared" si="215"/>
        <v>#REF!</v>
      </c>
      <c r="Z402" s="32" t="e">
        <f t="shared" si="215"/>
        <v>#REF!</v>
      </c>
      <c r="AA402" s="32" t="e">
        <f t="shared" si="215"/>
        <v>#REF!</v>
      </c>
      <c r="AB402" s="32" t="e">
        <f t="shared" si="215"/>
        <v>#REF!</v>
      </c>
      <c r="AC402" s="32" t="e">
        <f t="shared" si="215"/>
        <v>#REF!</v>
      </c>
      <c r="AD402" s="32" t="e">
        <f t="shared" si="215"/>
        <v>#REF!</v>
      </c>
      <c r="AE402" s="32" t="e">
        <f t="shared" si="215"/>
        <v>#REF!</v>
      </c>
      <c r="AF402" s="32" t="e">
        <f t="shared" si="215"/>
        <v>#REF!</v>
      </c>
      <c r="AG402" s="32" t="e">
        <f t="shared" si="215"/>
        <v>#REF!</v>
      </c>
      <c r="AH402" s="32" t="e">
        <f t="shared" si="215"/>
        <v>#REF!</v>
      </c>
      <c r="AI402" s="32" t="e">
        <f t="shared" si="215"/>
        <v>#REF!</v>
      </c>
      <c r="AJ402" s="32" t="e">
        <f t="shared" si="215"/>
        <v>#REF!</v>
      </c>
      <c r="AK402" s="32" t="e">
        <f t="shared" si="215"/>
        <v>#REF!</v>
      </c>
      <c r="AL402" s="32" t="e">
        <f t="shared" si="215"/>
        <v>#REF!</v>
      </c>
      <c r="AM402" s="32" t="e">
        <f t="shared" si="215"/>
        <v>#REF!</v>
      </c>
      <c r="AN402" s="32" t="e">
        <f t="shared" si="215"/>
        <v>#REF!</v>
      </c>
      <c r="AO402" s="32" t="e">
        <f t="shared" si="215"/>
        <v>#REF!</v>
      </c>
      <c r="AP402" s="32" t="e">
        <f t="shared" si="215"/>
        <v>#REF!</v>
      </c>
      <c r="AQ402" s="32">
        <f t="shared" si="215"/>
        <v>21.792999999999999</v>
      </c>
      <c r="AR402" s="128">
        <f t="shared" si="210"/>
        <v>0.87171999999999994</v>
      </c>
    </row>
    <row r="403" spans="1:44" ht="45" x14ac:dyDescent="0.25">
      <c r="A403" s="76"/>
      <c r="B403" s="27"/>
      <c r="C403" s="41" t="s">
        <v>13</v>
      </c>
      <c r="D403" s="38" t="s">
        <v>14</v>
      </c>
      <c r="E403" s="8">
        <v>25</v>
      </c>
      <c r="F403" s="32" t="e">
        <f>F404+#REF!+F410</f>
        <v>#REF!</v>
      </c>
      <c r="G403" s="32" t="e">
        <f>G404+#REF!+G410</f>
        <v>#REF!</v>
      </c>
      <c r="H403" s="32" t="e">
        <f>H404+#REF!+H410</f>
        <v>#REF!</v>
      </c>
      <c r="I403" s="32" t="e">
        <f>I404+#REF!+I410</f>
        <v>#REF!</v>
      </c>
      <c r="J403" s="32" t="e">
        <f>J404+#REF!+J410</f>
        <v>#REF!</v>
      </c>
      <c r="K403" s="32" t="e">
        <f>K404+#REF!+K410</f>
        <v>#REF!</v>
      </c>
      <c r="L403" s="32" t="e">
        <f>L404+#REF!+L410</f>
        <v>#REF!</v>
      </c>
      <c r="M403" s="32" t="e">
        <f>M404+#REF!+M410</f>
        <v>#REF!</v>
      </c>
      <c r="N403" s="32" t="e">
        <f>N404+#REF!+N410</f>
        <v>#REF!</v>
      </c>
      <c r="O403" s="32" t="e">
        <f>O404+#REF!+O410</f>
        <v>#REF!</v>
      </c>
      <c r="P403" s="32" t="e">
        <f>P404+#REF!+P410</f>
        <v>#REF!</v>
      </c>
      <c r="Q403" s="32" t="e">
        <f>Q404+#REF!+Q410</f>
        <v>#REF!</v>
      </c>
      <c r="R403" s="32" t="e">
        <f>R404+#REF!+R410</f>
        <v>#REF!</v>
      </c>
      <c r="S403" s="32" t="e">
        <f>S404+#REF!+S410</f>
        <v>#REF!</v>
      </c>
      <c r="T403" s="32" t="e">
        <f>T404+#REF!+T410</f>
        <v>#REF!</v>
      </c>
      <c r="U403" s="32" t="e">
        <f>U404+#REF!+U410</f>
        <v>#REF!</v>
      </c>
      <c r="V403" s="32" t="e">
        <f>V404+#REF!+V410</f>
        <v>#REF!</v>
      </c>
      <c r="W403" s="32" t="e">
        <f>W404+#REF!+W410</f>
        <v>#REF!</v>
      </c>
      <c r="X403" s="32" t="e">
        <f>X404+#REF!+X410</f>
        <v>#REF!</v>
      </c>
      <c r="Y403" s="32" t="e">
        <f>Y404+#REF!+Y410</f>
        <v>#REF!</v>
      </c>
      <c r="Z403" s="32" t="e">
        <f>Z404+#REF!+Z410</f>
        <v>#REF!</v>
      </c>
      <c r="AA403" s="32" t="e">
        <f>AA404+#REF!+AA410</f>
        <v>#REF!</v>
      </c>
      <c r="AB403" s="32" t="e">
        <f>AB404+#REF!+AB410</f>
        <v>#REF!</v>
      </c>
      <c r="AC403" s="32" t="e">
        <f>AC404+#REF!+AC410</f>
        <v>#REF!</v>
      </c>
      <c r="AD403" s="32" t="e">
        <f>AD404+#REF!+AD410</f>
        <v>#REF!</v>
      </c>
      <c r="AE403" s="32" t="e">
        <f>AE404+#REF!+AE410</f>
        <v>#REF!</v>
      </c>
      <c r="AF403" s="32" t="e">
        <f>AF404+#REF!+AF410</f>
        <v>#REF!</v>
      </c>
      <c r="AG403" s="32" t="e">
        <f>AG404+#REF!+AG410</f>
        <v>#REF!</v>
      </c>
      <c r="AH403" s="32" t="e">
        <f>AH404+#REF!+AH410</f>
        <v>#REF!</v>
      </c>
      <c r="AI403" s="32" t="e">
        <f>AI404+#REF!+AI410</f>
        <v>#REF!</v>
      </c>
      <c r="AJ403" s="32" t="e">
        <f>AJ404+#REF!+AJ410</f>
        <v>#REF!</v>
      </c>
      <c r="AK403" s="32" t="e">
        <f>AK404+#REF!+AK410</f>
        <v>#REF!</v>
      </c>
      <c r="AL403" s="32" t="e">
        <f>AL404+#REF!+AL410</f>
        <v>#REF!</v>
      </c>
      <c r="AM403" s="32" t="e">
        <f>AM404+#REF!+AM410</f>
        <v>#REF!</v>
      </c>
      <c r="AN403" s="32" t="e">
        <f>AN404+#REF!+AN410</f>
        <v>#REF!</v>
      </c>
      <c r="AO403" s="32" t="e">
        <f>AO404+#REF!+AO410</f>
        <v>#REF!</v>
      </c>
      <c r="AP403" s="32" t="e">
        <f>AP404+#REF!+AP410</f>
        <v>#REF!</v>
      </c>
      <c r="AQ403" s="32">
        <v>21.792999999999999</v>
      </c>
      <c r="AR403" s="128">
        <f t="shared" si="210"/>
        <v>0.87171999999999994</v>
      </c>
    </row>
    <row r="404" spans="1:44" ht="37.5" customHeight="1" x14ac:dyDescent="0.25">
      <c r="A404" s="76"/>
      <c r="B404" s="27" t="s">
        <v>37</v>
      </c>
      <c r="C404" s="39"/>
      <c r="D404" s="39" t="s">
        <v>38</v>
      </c>
      <c r="E404" s="8">
        <f>E405</f>
        <v>50</v>
      </c>
      <c r="F404" s="8" t="e">
        <f t="shared" ref="F404:AQ404" si="216">F405</f>
        <v>#REF!</v>
      </c>
      <c r="G404" s="8" t="e">
        <f t="shared" si="216"/>
        <v>#REF!</v>
      </c>
      <c r="H404" s="8" t="e">
        <f t="shared" si="216"/>
        <v>#REF!</v>
      </c>
      <c r="I404" s="8" t="e">
        <f t="shared" si="216"/>
        <v>#REF!</v>
      </c>
      <c r="J404" s="8" t="e">
        <f t="shared" si="216"/>
        <v>#REF!</v>
      </c>
      <c r="K404" s="8" t="e">
        <f t="shared" si="216"/>
        <v>#REF!</v>
      </c>
      <c r="L404" s="8" t="e">
        <f t="shared" si="216"/>
        <v>#REF!</v>
      </c>
      <c r="M404" s="8" t="e">
        <f t="shared" si="216"/>
        <v>#REF!</v>
      </c>
      <c r="N404" s="8" t="e">
        <f t="shared" si="216"/>
        <v>#REF!</v>
      </c>
      <c r="O404" s="8" t="e">
        <f t="shared" si="216"/>
        <v>#REF!</v>
      </c>
      <c r="P404" s="8" t="e">
        <f t="shared" si="216"/>
        <v>#REF!</v>
      </c>
      <c r="Q404" s="8" t="e">
        <f t="shared" si="216"/>
        <v>#REF!</v>
      </c>
      <c r="R404" s="8" t="e">
        <f t="shared" si="216"/>
        <v>#REF!</v>
      </c>
      <c r="S404" s="8" t="e">
        <f t="shared" si="216"/>
        <v>#REF!</v>
      </c>
      <c r="T404" s="8" t="e">
        <f t="shared" si="216"/>
        <v>#REF!</v>
      </c>
      <c r="U404" s="8" t="e">
        <f t="shared" si="216"/>
        <v>#REF!</v>
      </c>
      <c r="V404" s="8" t="e">
        <f t="shared" si="216"/>
        <v>#REF!</v>
      </c>
      <c r="W404" s="8" t="e">
        <f t="shared" si="216"/>
        <v>#REF!</v>
      </c>
      <c r="X404" s="8" t="e">
        <f t="shared" si="216"/>
        <v>#REF!</v>
      </c>
      <c r="Y404" s="8" t="e">
        <f t="shared" si="216"/>
        <v>#REF!</v>
      </c>
      <c r="Z404" s="8" t="e">
        <f t="shared" si="216"/>
        <v>#REF!</v>
      </c>
      <c r="AA404" s="8" t="e">
        <f t="shared" si="216"/>
        <v>#REF!</v>
      </c>
      <c r="AB404" s="8" t="e">
        <f t="shared" si="216"/>
        <v>#REF!</v>
      </c>
      <c r="AC404" s="8" t="e">
        <f t="shared" si="216"/>
        <v>#REF!</v>
      </c>
      <c r="AD404" s="8" t="e">
        <f t="shared" si="216"/>
        <v>#REF!</v>
      </c>
      <c r="AE404" s="8" t="e">
        <f t="shared" si="216"/>
        <v>#REF!</v>
      </c>
      <c r="AF404" s="8" t="e">
        <f t="shared" si="216"/>
        <v>#REF!</v>
      </c>
      <c r="AG404" s="8" t="e">
        <f t="shared" si="216"/>
        <v>#REF!</v>
      </c>
      <c r="AH404" s="8" t="e">
        <f t="shared" si="216"/>
        <v>#REF!</v>
      </c>
      <c r="AI404" s="8" t="e">
        <f t="shared" si="216"/>
        <v>#REF!</v>
      </c>
      <c r="AJ404" s="8" t="e">
        <f t="shared" si="216"/>
        <v>#REF!</v>
      </c>
      <c r="AK404" s="8" t="e">
        <f t="shared" si="216"/>
        <v>#REF!</v>
      </c>
      <c r="AL404" s="8" t="e">
        <f t="shared" si="216"/>
        <v>#REF!</v>
      </c>
      <c r="AM404" s="8" t="e">
        <f t="shared" si="216"/>
        <v>#REF!</v>
      </c>
      <c r="AN404" s="8" t="e">
        <f t="shared" si="216"/>
        <v>#REF!</v>
      </c>
      <c r="AO404" s="8" t="e">
        <f t="shared" si="216"/>
        <v>#REF!</v>
      </c>
      <c r="AP404" s="8" t="e">
        <f t="shared" si="216"/>
        <v>#REF!</v>
      </c>
      <c r="AQ404" s="8">
        <f t="shared" si="216"/>
        <v>40</v>
      </c>
      <c r="AR404" s="128">
        <f t="shared" si="210"/>
        <v>0.8</v>
      </c>
    </row>
    <row r="405" spans="1:44" ht="45" x14ac:dyDescent="0.25">
      <c r="A405" s="76"/>
      <c r="B405" s="27"/>
      <c r="C405" s="37" t="s">
        <v>13</v>
      </c>
      <c r="D405" s="38" t="s">
        <v>14</v>
      </c>
      <c r="E405" s="8">
        <v>50</v>
      </c>
      <c r="F405" s="32" t="e">
        <f>#REF!</f>
        <v>#REF!</v>
      </c>
      <c r="G405" s="32" t="e">
        <f>#REF!</f>
        <v>#REF!</v>
      </c>
      <c r="H405" s="32" t="e">
        <f>#REF!</f>
        <v>#REF!</v>
      </c>
      <c r="I405" s="32" t="e">
        <f>#REF!</f>
        <v>#REF!</v>
      </c>
      <c r="J405" s="32" t="e">
        <f>#REF!</f>
        <v>#REF!</v>
      </c>
      <c r="K405" s="32" t="e">
        <f>#REF!</f>
        <v>#REF!</v>
      </c>
      <c r="L405" s="32" t="e">
        <f>#REF!</f>
        <v>#REF!</v>
      </c>
      <c r="M405" s="32" t="e">
        <f>#REF!</f>
        <v>#REF!</v>
      </c>
      <c r="N405" s="32" t="e">
        <f>#REF!</f>
        <v>#REF!</v>
      </c>
      <c r="O405" s="32" t="e">
        <f>#REF!</f>
        <v>#REF!</v>
      </c>
      <c r="P405" s="32" t="e">
        <f>#REF!</f>
        <v>#REF!</v>
      </c>
      <c r="Q405" s="32" t="e">
        <f>#REF!</f>
        <v>#REF!</v>
      </c>
      <c r="R405" s="32" t="e">
        <f>#REF!</f>
        <v>#REF!</v>
      </c>
      <c r="S405" s="32" t="e">
        <f>#REF!</f>
        <v>#REF!</v>
      </c>
      <c r="T405" s="32" t="e">
        <f>#REF!</f>
        <v>#REF!</v>
      </c>
      <c r="U405" s="32" t="e">
        <f>#REF!</f>
        <v>#REF!</v>
      </c>
      <c r="V405" s="32" t="e">
        <f>#REF!</f>
        <v>#REF!</v>
      </c>
      <c r="W405" s="32" t="e">
        <f>#REF!</f>
        <v>#REF!</v>
      </c>
      <c r="X405" s="32" t="e">
        <f>#REF!</f>
        <v>#REF!</v>
      </c>
      <c r="Y405" s="32" t="e">
        <f>#REF!</f>
        <v>#REF!</v>
      </c>
      <c r="Z405" s="32" t="e">
        <f>#REF!</f>
        <v>#REF!</v>
      </c>
      <c r="AA405" s="32" t="e">
        <f>#REF!</f>
        <v>#REF!</v>
      </c>
      <c r="AB405" s="32" t="e">
        <f>#REF!</f>
        <v>#REF!</v>
      </c>
      <c r="AC405" s="32" t="e">
        <f>#REF!</f>
        <v>#REF!</v>
      </c>
      <c r="AD405" s="32" t="e">
        <f>#REF!</f>
        <v>#REF!</v>
      </c>
      <c r="AE405" s="32" t="e">
        <f>#REF!</f>
        <v>#REF!</v>
      </c>
      <c r="AF405" s="32" t="e">
        <f>#REF!</f>
        <v>#REF!</v>
      </c>
      <c r="AG405" s="32" t="e">
        <f>#REF!</f>
        <v>#REF!</v>
      </c>
      <c r="AH405" s="32" t="e">
        <f>#REF!</f>
        <v>#REF!</v>
      </c>
      <c r="AI405" s="32" t="e">
        <f>#REF!</f>
        <v>#REF!</v>
      </c>
      <c r="AJ405" s="32" t="e">
        <f>#REF!</f>
        <v>#REF!</v>
      </c>
      <c r="AK405" s="32" t="e">
        <f>#REF!</f>
        <v>#REF!</v>
      </c>
      <c r="AL405" s="32" t="e">
        <f>#REF!</f>
        <v>#REF!</v>
      </c>
      <c r="AM405" s="32" t="e">
        <f>#REF!</f>
        <v>#REF!</v>
      </c>
      <c r="AN405" s="32" t="e">
        <f>#REF!</f>
        <v>#REF!</v>
      </c>
      <c r="AO405" s="32" t="e">
        <f>#REF!</f>
        <v>#REF!</v>
      </c>
      <c r="AP405" s="32" t="e">
        <f>#REF!</f>
        <v>#REF!</v>
      </c>
      <c r="AQ405" s="32">
        <v>40</v>
      </c>
      <c r="AR405" s="128">
        <f t="shared" si="210"/>
        <v>0.8</v>
      </c>
    </row>
    <row r="406" spans="1:44" ht="18.75" customHeight="1" x14ac:dyDescent="0.2">
      <c r="A406" s="74">
        <v>1000</v>
      </c>
      <c r="B406" s="102"/>
      <c r="C406" s="102"/>
      <c r="D406" s="337" t="s">
        <v>450</v>
      </c>
      <c r="E406" s="111">
        <f>E407+E412+E454</f>
        <v>41419.172999999995</v>
      </c>
      <c r="F406" s="111">
        <f t="shared" ref="F406:AQ406" si="217">F407+F412+F454</f>
        <v>35767.339999999997</v>
      </c>
      <c r="G406" s="111">
        <f t="shared" si="217"/>
        <v>35773.339999999997</v>
      </c>
      <c r="H406" s="111">
        <f t="shared" si="217"/>
        <v>35779.339999999997</v>
      </c>
      <c r="I406" s="111">
        <f t="shared" si="217"/>
        <v>35785.339999999997</v>
      </c>
      <c r="J406" s="111">
        <f t="shared" si="217"/>
        <v>35791.339999999997</v>
      </c>
      <c r="K406" s="111">
        <f t="shared" si="217"/>
        <v>35797.339999999997</v>
      </c>
      <c r="L406" s="111">
        <f t="shared" si="217"/>
        <v>35803.339999999997</v>
      </c>
      <c r="M406" s="111">
        <f t="shared" si="217"/>
        <v>35809.339999999997</v>
      </c>
      <c r="N406" s="111">
        <f t="shared" si="217"/>
        <v>35815.339999999997</v>
      </c>
      <c r="O406" s="111">
        <f t="shared" si="217"/>
        <v>35821.339999999997</v>
      </c>
      <c r="P406" s="111">
        <f t="shared" si="217"/>
        <v>35827.339999999997</v>
      </c>
      <c r="Q406" s="111">
        <f t="shared" si="217"/>
        <v>35833.339999999997</v>
      </c>
      <c r="R406" s="111">
        <f t="shared" si="217"/>
        <v>35839.339999999997</v>
      </c>
      <c r="S406" s="111">
        <f t="shared" si="217"/>
        <v>35845.339999999997</v>
      </c>
      <c r="T406" s="111">
        <f t="shared" si="217"/>
        <v>35851.339999999997</v>
      </c>
      <c r="U406" s="111">
        <f t="shared" si="217"/>
        <v>35857.339999999997</v>
      </c>
      <c r="V406" s="111">
        <f t="shared" si="217"/>
        <v>35863.339999999997</v>
      </c>
      <c r="W406" s="111">
        <f t="shared" si="217"/>
        <v>35869.339999999997</v>
      </c>
      <c r="X406" s="111">
        <f t="shared" si="217"/>
        <v>35875.339999999997</v>
      </c>
      <c r="Y406" s="111">
        <f t="shared" si="217"/>
        <v>35881.339999999997</v>
      </c>
      <c r="Z406" s="111">
        <f t="shared" si="217"/>
        <v>35887.339999999997</v>
      </c>
      <c r="AA406" s="111">
        <f t="shared" si="217"/>
        <v>35893.339999999997</v>
      </c>
      <c r="AB406" s="111">
        <f t="shared" si="217"/>
        <v>35899.339999999997</v>
      </c>
      <c r="AC406" s="111">
        <f t="shared" si="217"/>
        <v>35905.339999999997</v>
      </c>
      <c r="AD406" s="111">
        <f t="shared" si="217"/>
        <v>35911.339999999997</v>
      </c>
      <c r="AE406" s="111">
        <f t="shared" si="217"/>
        <v>35917.339999999997</v>
      </c>
      <c r="AF406" s="111">
        <f t="shared" si="217"/>
        <v>35923.339999999997</v>
      </c>
      <c r="AG406" s="111">
        <f t="shared" si="217"/>
        <v>35929.339999999997</v>
      </c>
      <c r="AH406" s="111">
        <f t="shared" si="217"/>
        <v>35935.339999999997</v>
      </c>
      <c r="AI406" s="111">
        <f t="shared" si="217"/>
        <v>35941.339999999997</v>
      </c>
      <c r="AJ406" s="111">
        <f t="shared" si="217"/>
        <v>35947.339999999997</v>
      </c>
      <c r="AK406" s="111">
        <f t="shared" si="217"/>
        <v>35953.339999999997</v>
      </c>
      <c r="AL406" s="111">
        <f t="shared" si="217"/>
        <v>35959.339999999997</v>
      </c>
      <c r="AM406" s="111">
        <f t="shared" si="217"/>
        <v>35965.339999999997</v>
      </c>
      <c r="AN406" s="111">
        <f t="shared" si="217"/>
        <v>35971.339999999997</v>
      </c>
      <c r="AO406" s="111">
        <f t="shared" si="217"/>
        <v>35977.339999999997</v>
      </c>
      <c r="AP406" s="111">
        <f t="shared" si="217"/>
        <v>35983.339999999997</v>
      </c>
      <c r="AQ406" s="111">
        <f t="shared" si="217"/>
        <v>38385.106999999996</v>
      </c>
      <c r="AR406" s="129">
        <f t="shared" si="210"/>
        <v>0.92674730613283851</v>
      </c>
    </row>
    <row r="407" spans="1:44" ht="15" x14ac:dyDescent="0.25">
      <c r="A407" s="55">
        <v>1001</v>
      </c>
      <c r="B407" s="55"/>
      <c r="C407" s="55"/>
      <c r="D407" s="110" t="s">
        <v>486</v>
      </c>
      <c r="E407" s="32">
        <f>E408</f>
        <v>2442.3000000000002</v>
      </c>
      <c r="F407" s="32">
        <f t="shared" ref="F407:AQ411" si="218">F408</f>
        <v>17883.669999999998</v>
      </c>
      <c r="G407" s="32">
        <f t="shared" si="218"/>
        <v>17886.669999999998</v>
      </c>
      <c r="H407" s="32">
        <f t="shared" si="218"/>
        <v>17889.669999999998</v>
      </c>
      <c r="I407" s="32">
        <f t="shared" si="218"/>
        <v>17892.669999999998</v>
      </c>
      <c r="J407" s="32">
        <f t="shared" si="218"/>
        <v>17895.669999999998</v>
      </c>
      <c r="K407" s="32">
        <f t="shared" si="218"/>
        <v>17898.669999999998</v>
      </c>
      <c r="L407" s="32">
        <f t="shared" si="218"/>
        <v>17901.669999999998</v>
      </c>
      <c r="M407" s="32">
        <f t="shared" si="218"/>
        <v>17904.669999999998</v>
      </c>
      <c r="N407" s="32">
        <f t="shared" si="218"/>
        <v>17907.669999999998</v>
      </c>
      <c r="O407" s="32">
        <f t="shared" si="218"/>
        <v>17910.669999999998</v>
      </c>
      <c r="P407" s="32">
        <f t="shared" si="218"/>
        <v>17913.669999999998</v>
      </c>
      <c r="Q407" s="32">
        <f t="shared" si="218"/>
        <v>17916.669999999998</v>
      </c>
      <c r="R407" s="32">
        <f t="shared" si="218"/>
        <v>17919.669999999998</v>
      </c>
      <c r="S407" s="32">
        <f t="shared" si="218"/>
        <v>17922.669999999998</v>
      </c>
      <c r="T407" s="32">
        <f t="shared" si="218"/>
        <v>17925.669999999998</v>
      </c>
      <c r="U407" s="32">
        <f t="shared" si="218"/>
        <v>17928.669999999998</v>
      </c>
      <c r="V407" s="32">
        <f t="shared" si="218"/>
        <v>17931.669999999998</v>
      </c>
      <c r="W407" s="32">
        <f t="shared" si="218"/>
        <v>17934.669999999998</v>
      </c>
      <c r="X407" s="32">
        <f t="shared" si="218"/>
        <v>17937.669999999998</v>
      </c>
      <c r="Y407" s="32">
        <f t="shared" si="218"/>
        <v>17940.669999999998</v>
      </c>
      <c r="Z407" s="32">
        <f t="shared" si="218"/>
        <v>17943.669999999998</v>
      </c>
      <c r="AA407" s="32">
        <f t="shared" si="218"/>
        <v>17946.669999999998</v>
      </c>
      <c r="AB407" s="32">
        <f t="shared" si="218"/>
        <v>17949.669999999998</v>
      </c>
      <c r="AC407" s="32">
        <f t="shared" si="218"/>
        <v>17952.669999999998</v>
      </c>
      <c r="AD407" s="32">
        <f t="shared" si="218"/>
        <v>17955.669999999998</v>
      </c>
      <c r="AE407" s="32">
        <f t="shared" si="218"/>
        <v>17958.669999999998</v>
      </c>
      <c r="AF407" s="32">
        <f t="shared" si="218"/>
        <v>17961.669999999998</v>
      </c>
      <c r="AG407" s="32">
        <f t="shared" si="218"/>
        <v>17964.669999999998</v>
      </c>
      <c r="AH407" s="32">
        <f t="shared" si="218"/>
        <v>17967.669999999998</v>
      </c>
      <c r="AI407" s="32">
        <f t="shared" si="218"/>
        <v>17970.669999999998</v>
      </c>
      <c r="AJ407" s="32">
        <f t="shared" si="218"/>
        <v>17973.669999999998</v>
      </c>
      <c r="AK407" s="32">
        <f t="shared" si="218"/>
        <v>17976.669999999998</v>
      </c>
      <c r="AL407" s="32">
        <f t="shared" si="218"/>
        <v>17979.669999999998</v>
      </c>
      <c r="AM407" s="32">
        <f t="shared" si="218"/>
        <v>17982.669999999998</v>
      </c>
      <c r="AN407" s="32">
        <f t="shared" si="218"/>
        <v>17985.669999999998</v>
      </c>
      <c r="AO407" s="32">
        <f t="shared" si="218"/>
        <v>17988.669999999998</v>
      </c>
      <c r="AP407" s="32">
        <f t="shared" si="218"/>
        <v>17991.669999999998</v>
      </c>
      <c r="AQ407" s="32">
        <f t="shared" si="218"/>
        <v>2429.6759999999999</v>
      </c>
      <c r="AR407" s="128">
        <f t="shared" si="210"/>
        <v>0.99483110183024193</v>
      </c>
    </row>
    <row r="408" spans="1:44" ht="15" x14ac:dyDescent="0.25">
      <c r="A408" s="55"/>
      <c r="B408" s="44" t="s">
        <v>360</v>
      </c>
      <c r="C408" s="44"/>
      <c r="D408" s="78" t="s">
        <v>361</v>
      </c>
      <c r="E408" s="32">
        <f>E409</f>
        <v>2442.3000000000002</v>
      </c>
      <c r="F408" s="32">
        <f t="shared" si="218"/>
        <v>17883.669999999998</v>
      </c>
      <c r="G408" s="32">
        <f t="shared" si="218"/>
        <v>17886.669999999998</v>
      </c>
      <c r="H408" s="32">
        <f t="shared" si="218"/>
        <v>17889.669999999998</v>
      </c>
      <c r="I408" s="32">
        <f t="shared" si="218"/>
        <v>17892.669999999998</v>
      </c>
      <c r="J408" s="32">
        <f t="shared" si="218"/>
        <v>17895.669999999998</v>
      </c>
      <c r="K408" s="32">
        <f t="shared" si="218"/>
        <v>17898.669999999998</v>
      </c>
      <c r="L408" s="32">
        <f t="shared" si="218"/>
        <v>17901.669999999998</v>
      </c>
      <c r="M408" s="32">
        <f t="shared" si="218"/>
        <v>17904.669999999998</v>
      </c>
      <c r="N408" s="32">
        <f t="shared" si="218"/>
        <v>17907.669999999998</v>
      </c>
      <c r="O408" s="32">
        <f t="shared" si="218"/>
        <v>17910.669999999998</v>
      </c>
      <c r="P408" s="32">
        <f t="shared" si="218"/>
        <v>17913.669999999998</v>
      </c>
      <c r="Q408" s="32">
        <f t="shared" si="218"/>
        <v>17916.669999999998</v>
      </c>
      <c r="R408" s="32">
        <f t="shared" si="218"/>
        <v>17919.669999999998</v>
      </c>
      <c r="S408" s="32">
        <f t="shared" si="218"/>
        <v>17922.669999999998</v>
      </c>
      <c r="T408" s="32">
        <f t="shared" si="218"/>
        <v>17925.669999999998</v>
      </c>
      <c r="U408" s="32">
        <f t="shared" si="218"/>
        <v>17928.669999999998</v>
      </c>
      <c r="V408" s="32">
        <f t="shared" si="218"/>
        <v>17931.669999999998</v>
      </c>
      <c r="W408" s="32">
        <f t="shared" si="218"/>
        <v>17934.669999999998</v>
      </c>
      <c r="X408" s="32">
        <f t="shared" si="218"/>
        <v>17937.669999999998</v>
      </c>
      <c r="Y408" s="32">
        <f t="shared" si="218"/>
        <v>17940.669999999998</v>
      </c>
      <c r="Z408" s="32">
        <f t="shared" si="218"/>
        <v>17943.669999999998</v>
      </c>
      <c r="AA408" s="32">
        <f t="shared" si="218"/>
        <v>17946.669999999998</v>
      </c>
      <c r="AB408" s="32">
        <f t="shared" si="218"/>
        <v>17949.669999999998</v>
      </c>
      <c r="AC408" s="32">
        <f t="shared" si="218"/>
        <v>17952.669999999998</v>
      </c>
      <c r="AD408" s="32">
        <f t="shared" si="218"/>
        <v>17955.669999999998</v>
      </c>
      <c r="AE408" s="32">
        <f t="shared" si="218"/>
        <v>17958.669999999998</v>
      </c>
      <c r="AF408" s="32">
        <f t="shared" si="218"/>
        <v>17961.669999999998</v>
      </c>
      <c r="AG408" s="32">
        <f t="shared" si="218"/>
        <v>17964.669999999998</v>
      </c>
      <c r="AH408" s="32">
        <f t="shared" si="218"/>
        <v>17967.669999999998</v>
      </c>
      <c r="AI408" s="32">
        <f t="shared" si="218"/>
        <v>17970.669999999998</v>
      </c>
      <c r="AJ408" s="32">
        <f t="shared" si="218"/>
        <v>17973.669999999998</v>
      </c>
      <c r="AK408" s="32">
        <f t="shared" si="218"/>
        <v>17976.669999999998</v>
      </c>
      <c r="AL408" s="32">
        <f t="shared" si="218"/>
        <v>17979.669999999998</v>
      </c>
      <c r="AM408" s="32">
        <f t="shared" si="218"/>
        <v>17982.669999999998</v>
      </c>
      <c r="AN408" s="32">
        <f t="shared" si="218"/>
        <v>17985.669999999998</v>
      </c>
      <c r="AO408" s="32">
        <f t="shared" si="218"/>
        <v>17988.669999999998</v>
      </c>
      <c r="AP408" s="32">
        <f t="shared" si="218"/>
        <v>17991.669999999998</v>
      </c>
      <c r="AQ408" s="32">
        <f t="shared" si="218"/>
        <v>2429.6759999999999</v>
      </c>
      <c r="AR408" s="128">
        <f t="shared" si="210"/>
        <v>0.99483110183024193</v>
      </c>
    </row>
    <row r="409" spans="1:44" ht="30" x14ac:dyDescent="0.25">
      <c r="A409" s="55"/>
      <c r="B409" s="27" t="s">
        <v>395</v>
      </c>
      <c r="C409" s="51"/>
      <c r="D409" s="28" t="s">
        <v>396</v>
      </c>
      <c r="E409" s="32">
        <f>E410</f>
        <v>2442.3000000000002</v>
      </c>
      <c r="F409" s="32">
        <f t="shared" si="218"/>
        <v>17883.669999999998</v>
      </c>
      <c r="G409" s="32">
        <f t="shared" si="218"/>
        <v>17886.669999999998</v>
      </c>
      <c r="H409" s="32">
        <f t="shared" si="218"/>
        <v>17889.669999999998</v>
      </c>
      <c r="I409" s="32">
        <f t="shared" si="218"/>
        <v>17892.669999999998</v>
      </c>
      <c r="J409" s="32">
        <f t="shared" si="218"/>
        <v>17895.669999999998</v>
      </c>
      <c r="K409" s="32">
        <f t="shared" si="218"/>
        <v>17898.669999999998</v>
      </c>
      <c r="L409" s="32">
        <f t="shared" si="218"/>
        <v>17901.669999999998</v>
      </c>
      <c r="M409" s="32">
        <f t="shared" si="218"/>
        <v>17904.669999999998</v>
      </c>
      <c r="N409" s="32">
        <f t="shared" si="218"/>
        <v>17907.669999999998</v>
      </c>
      <c r="O409" s="32">
        <f t="shared" si="218"/>
        <v>17910.669999999998</v>
      </c>
      <c r="P409" s="32">
        <f t="shared" si="218"/>
        <v>17913.669999999998</v>
      </c>
      <c r="Q409" s="32">
        <f t="shared" si="218"/>
        <v>17916.669999999998</v>
      </c>
      <c r="R409" s="32">
        <f t="shared" si="218"/>
        <v>17919.669999999998</v>
      </c>
      <c r="S409" s="32">
        <f t="shared" si="218"/>
        <v>17922.669999999998</v>
      </c>
      <c r="T409" s="32">
        <f t="shared" si="218"/>
        <v>17925.669999999998</v>
      </c>
      <c r="U409" s="32">
        <f t="shared" si="218"/>
        <v>17928.669999999998</v>
      </c>
      <c r="V409" s="32">
        <f t="shared" si="218"/>
        <v>17931.669999999998</v>
      </c>
      <c r="W409" s="32">
        <f t="shared" si="218"/>
        <v>17934.669999999998</v>
      </c>
      <c r="X409" s="32">
        <f t="shared" si="218"/>
        <v>17937.669999999998</v>
      </c>
      <c r="Y409" s="32">
        <f t="shared" si="218"/>
        <v>17940.669999999998</v>
      </c>
      <c r="Z409" s="32">
        <f t="shared" si="218"/>
        <v>17943.669999999998</v>
      </c>
      <c r="AA409" s="32">
        <f t="shared" si="218"/>
        <v>17946.669999999998</v>
      </c>
      <c r="AB409" s="32">
        <f t="shared" si="218"/>
        <v>17949.669999999998</v>
      </c>
      <c r="AC409" s="32">
        <f t="shared" si="218"/>
        <v>17952.669999999998</v>
      </c>
      <c r="AD409" s="32">
        <f t="shared" si="218"/>
        <v>17955.669999999998</v>
      </c>
      <c r="AE409" s="32">
        <f t="shared" si="218"/>
        <v>17958.669999999998</v>
      </c>
      <c r="AF409" s="32">
        <f t="shared" si="218"/>
        <v>17961.669999999998</v>
      </c>
      <c r="AG409" s="32">
        <f t="shared" si="218"/>
        <v>17964.669999999998</v>
      </c>
      <c r="AH409" s="32">
        <f t="shared" si="218"/>
        <v>17967.669999999998</v>
      </c>
      <c r="AI409" s="32">
        <f t="shared" si="218"/>
        <v>17970.669999999998</v>
      </c>
      <c r="AJ409" s="32">
        <f t="shared" si="218"/>
        <v>17973.669999999998</v>
      </c>
      <c r="AK409" s="32">
        <f t="shared" si="218"/>
        <v>17976.669999999998</v>
      </c>
      <c r="AL409" s="32">
        <f t="shared" si="218"/>
        <v>17979.669999999998</v>
      </c>
      <c r="AM409" s="32">
        <f t="shared" si="218"/>
        <v>17982.669999999998</v>
      </c>
      <c r="AN409" s="32">
        <f t="shared" si="218"/>
        <v>17985.669999999998</v>
      </c>
      <c r="AO409" s="32">
        <f t="shared" si="218"/>
        <v>17988.669999999998</v>
      </c>
      <c r="AP409" s="32">
        <f t="shared" si="218"/>
        <v>17991.669999999998</v>
      </c>
      <c r="AQ409" s="32">
        <f t="shared" si="218"/>
        <v>2429.6759999999999</v>
      </c>
      <c r="AR409" s="128">
        <f t="shared" si="210"/>
        <v>0.99483110183024193</v>
      </c>
    </row>
    <row r="410" spans="1:44" ht="45" x14ac:dyDescent="0.25">
      <c r="A410" s="55"/>
      <c r="B410" s="27" t="s">
        <v>411</v>
      </c>
      <c r="C410" s="28"/>
      <c r="D410" s="28" t="s">
        <v>412</v>
      </c>
      <c r="E410" s="32">
        <f>E411</f>
        <v>2442.3000000000002</v>
      </c>
      <c r="F410" s="32">
        <f t="shared" si="218"/>
        <v>17883.669999999998</v>
      </c>
      <c r="G410" s="32">
        <f t="shared" si="218"/>
        <v>17886.669999999998</v>
      </c>
      <c r="H410" s="32">
        <f t="shared" si="218"/>
        <v>17889.669999999998</v>
      </c>
      <c r="I410" s="32">
        <f t="shared" si="218"/>
        <v>17892.669999999998</v>
      </c>
      <c r="J410" s="32">
        <f t="shared" si="218"/>
        <v>17895.669999999998</v>
      </c>
      <c r="K410" s="32">
        <f t="shared" si="218"/>
        <v>17898.669999999998</v>
      </c>
      <c r="L410" s="32">
        <f t="shared" si="218"/>
        <v>17901.669999999998</v>
      </c>
      <c r="M410" s="32">
        <f t="shared" si="218"/>
        <v>17904.669999999998</v>
      </c>
      <c r="N410" s="32">
        <f t="shared" si="218"/>
        <v>17907.669999999998</v>
      </c>
      <c r="O410" s="32">
        <f t="shared" si="218"/>
        <v>17910.669999999998</v>
      </c>
      <c r="P410" s="32">
        <f t="shared" si="218"/>
        <v>17913.669999999998</v>
      </c>
      <c r="Q410" s="32">
        <f t="shared" si="218"/>
        <v>17916.669999999998</v>
      </c>
      <c r="R410" s="32">
        <f t="shared" si="218"/>
        <v>17919.669999999998</v>
      </c>
      <c r="S410" s="32">
        <f t="shared" si="218"/>
        <v>17922.669999999998</v>
      </c>
      <c r="T410" s="32">
        <f t="shared" si="218"/>
        <v>17925.669999999998</v>
      </c>
      <c r="U410" s="32">
        <f t="shared" si="218"/>
        <v>17928.669999999998</v>
      </c>
      <c r="V410" s="32">
        <f t="shared" si="218"/>
        <v>17931.669999999998</v>
      </c>
      <c r="W410" s="32">
        <f t="shared" si="218"/>
        <v>17934.669999999998</v>
      </c>
      <c r="X410" s="32">
        <f t="shared" si="218"/>
        <v>17937.669999999998</v>
      </c>
      <c r="Y410" s="32">
        <f t="shared" si="218"/>
        <v>17940.669999999998</v>
      </c>
      <c r="Z410" s="32">
        <f t="shared" si="218"/>
        <v>17943.669999999998</v>
      </c>
      <c r="AA410" s="32">
        <f t="shared" si="218"/>
        <v>17946.669999999998</v>
      </c>
      <c r="AB410" s="32">
        <f t="shared" si="218"/>
        <v>17949.669999999998</v>
      </c>
      <c r="AC410" s="32">
        <f t="shared" si="218"/>
        <v>17952.669999999998</v>
      </c>
      <c r="AD410" s="32">
        <f t="shared" si="218"/>
        <v>17955.669999999998</v>
      </c>
      <c r="AE410" s="32">
        <f t="shared" si="218"/>
        <v>17958.669999999998</v>
      </c>
      <c r="AF410" s="32">
        <f t="shared" si="218"/>
        <v>17961.669999999998</v>
      </c>
      <c r="AG410" s="32">
        <f t="shared" si="218"/>
        <v>17964.669999999998</v>
      </c>
      <c r="AH410" s="32">
        <f t="shared" si="218"/>
        <v>17967.669999999998</v>
      </c>
      <c r="AI410" s="32">
        <f t="shared" si="218"/>
        <v>17970.669999999998</v>
      </c>
      <c r="AJ410" s="32">
        <f t="shared" si="218"/>
        <v>17973.669999999998</v>
      </c>
      <c r="AK410" s="32">
        <f t="shared" si="218"/>
        <v>17976.669999999998</v>
      </c>
      <c r="AL410" s="32">
        <f t="shared" si="218"/>
        <v>17979.669999999998</v>
      </c>
      <c r="AM410" s="32">
        <f t="shared" si="218"/>
        <v>17982.669999999998</v>
      </c>
      <c r="AN410" s="32">
        <f t="shared" si="218"/>
        <v>17985.669999999998</v>
      </c>
      <c r="AO410" s="32">
        <f t="shared" si="218"/>
        <v>17988.669999999998</v>
      </c>
      <c r="AP410" s="32">
        <f t="shared" si="218"/>
        <v>17991.669999999998</v>
      </c>
      <c r="AQ410" s="32">
        <f t="shared" si="218"/>
        <v>2429.6759999999999</v>
      </c>
      <c r="AR410" s="128">
        <f t="shared" si="210"/>
        <v>0.99483110183024193</v>
      </c>
    </row>
    <row r="411" spans="1:44" ht="30" x14ac:dyDescent="0.25">
      <c r="A411" s="55"/>
      <c r="B411" s="55"/>
      <c r="C411" s="37" t="s">
        <v>62</v>
      </c>
      <c r="D411" s="48" t="s">
        <v>63</v>
      </c>
      <c r="E411" s="32">
        <v>2442.3000000000002</v>
      </c>
      <c r="F411" s="32">
        <f t="shared" si="218"/>
        <v>17883.669999999998</v>
      </c>
      <c r="G411" s="32">
        <f t="shared" si="218"/>
        <v>17886.669999999998</v>
      </c>
      <c r="H411" s="32">
        <f t="shared" si="218"/>
        <v>17889.669999999998</v>
      </c>
      <c r="I411" s="32">
        <f t="shared" si="218"/>
        <v>17892.669999999998</v>
      </c>
      <c r="J411" s="32">
        <f t="shared" si="218"/>
        <v>17895.669999999998</v>
      </c>
      <c r="K411" s="32">
        <f t="shared" si="218"/>
        <v>17898.669999999998</v>
      </c>
      <c r="L411" s="32">
        <f t="shared" si="218"/>
        <v>17901.669999999998</v>
      </c>
      <c r="M411" s="32">
        <f t="shared" si="218"/>
        <v>17904.669999999998</v>
      </c>
      <c r="N411" s="32">
        <f t="shared" si="218"/>
        <v>17907.669999999998</v>
      </c>
      <c r="O411" s="32">
        <f t="shared" si="218"/>
        <v>17910.669999999998</v>
      </c>
      <c r="P411" s="32">
        <f t="shared" si="218"/>
        <v>17913.669999999998</v>
      </c>
      <c r="Q411" s="32">
        <f t="shared" si="218"/>
        <v>17916.669999999998</v>
      </c>
      <c r="R411" s="32">
        <f t="shared" si="218"/>
        <v>17919.669999999998</v>
      </c>
      <c r="S411" s="32">
        <f t="shared" si="218"/>
        <v>17922.669999999998</v>
      </c>
      <c r="T411" s="32">
        <f t="shared" si="218"/>
        <v>17925.669999999998</v>
      </c>
      <c r="U411" s="32">
        <f t="shared" si="218"/>
        <v>17928.669999999998</v>
      </c>
      <c r="V411" s="32">
        <f t="shared" si="218"/>
        <v>17931.669999999998</v>
      </c>
      <c r="W411" s="32">
        <f t="shared" si="218"/>
        <v>17934.669999999998</v>
      </c>
      <c r="X411" s="32">
        <f t="shared" si="218"/>
        <v>17937.669999999998</v>
      </c>
      <c r="Y411" s="32">
        <f t="shared" si="218"/>
        <v>17940.669999999998</v>
      </c>
      <c r="Z411" s="32">
        <f t="shared" si="218"/>
        <v>17943.669999999998</v>
      </c>
      <c r="AA411" s="32">
        <f t="shared" si="218"/>
        <v>17946.669999999998</v>
      </c>
      <c r="AB411" s="32">
        <f t="shared" si="218"/>
        <v>17949.669999999998</v>
      </c>
      <c r="AC411" s="32">
        <f t="shared" si="218"/>
        <v>17952.669999999998</v>
      </c>
      <c r="AD411" s="32">
        <f t="shared" si="218"/>
        <v>17955.669999999998</v>
      </c>
      <c r="AE411" s="32">
        <f t="shared" si="218"/>
        <v>17958.669999999998</v>
      </c>
      <c r="AF411" s="32">
        <f t="shared" si="218"/>
        <v>17961.669999999998</v>
      </c>
      <c r="AG411" s="32">
        <f t="shared" si="218"/>
        <v>17964.669999999998</v>
      </c>
      <c r="AH411" s="32">
        <f t="shared" si="218"/>
        <v>17967.669999999998</v>
      </c>
      <c r="AI411" s="32">
        <f t="shared" si="218"/>
        <v>17970.669999999998</v>
      </c>
      <c r="AJ411" s="32">
        <f t="shared" si="218"/>
        <v>17973.669999999998</v>
      </c>
      <c r="AK411" s="32">
        <f t="shared" si="218"/>
        <v>17976.669999999998</v>
      </c>
      <c r="AL411" s="32">
        <f t="shared" si="218"/>
        <v>17979.669999999998</v>
      </c>
      <c r="AM411" s="32">
        <f t="shared" si="218"/>
        <v>17982.669999999998</v>
      </c>
      <c r="AN411" s="32">
        <f t="shared" si="218"/>
        <v>17985.669999999998</v>
      </c>
      <c r="AO411" s="32">
        <f t="shared" si="218"/>
        <v>17988.669999999998</v>
      </c>
      <c r="AP411" s="32">
        <f t="shared" si="218"/>
        <v>17991.669999999998</v>
      </c>
      <c r="AQ411" s="32">
        <v>2429.6759999999999</v>
      </c>
      <c r="AR411" s="128">
        <f t="shared" si="210"/>
        <v>0.99483110183024193</v>
      </c>
    </row>
    <row r="412" spans="1:44" ht="15" x14ac:dyDescent="0.25">
      <c r="A412" s="59">
        <v>1003</v>
      </c>
      <c r="B412" s="59"/>
      <c r="C412" s="76"/>
      <c r="D412" s="46" t="s">
        <v>451</v>
      </c>
      <c r="E412" s="8">
        <f>E428+E413+E448</f>
        <v>28867.803</v>
      </c>
      <c r="F412" s="8">
        <f t="shared" ref="F412:AQ412" si="219">F428+F413+F448</f>
        <v>17883.669999999998</v>
      </c>
      <c r="G412" s="8">
        <f t="shared" si="219"/>
        <v>17886.669999999998</v>
      </c>
      <c r="H412" s="8">
        <f t="shared" si="219"/>
        <v>17889.669999999998</v>
      </c>
      <c r="I412" s="8">
        <f t="shared" si="219"/>
        <v>17892.669999999998</v>
      </c>
      <c r="J412" s="8">
        <f t="shared" si="219"/>
        <v>17895.669999999998</v>
      </c>
      <c r="K412" s="8">
        <f t="shared" si="219"/>
        <v>17898.669999999998</v>
      </c>
      <c r="L412" s="8">
        <f t="shared" si="219"/>
        <v>17901.669999999998</v>
      </c>
      <c r="M412" s="8">
        <f t="shared" si="219"/>
        <v>17904.669999999998</v>
      </c>
      <c r="N412" s="8">
        <f t="shared" si="219"/>
        <v>17907.669999999998</v>
      </c>
      <c r="O412" s="8">
        <f t="shared" si="219"/>
        <v>17910.669999999998</v>
      </c>
      <c r="P412" s="8">
        <f t="shared" si="219"/>
        <v>17913.669999999998</v>
      </c>
      <c r="Q412" s="8">
        <f t="shared" si="219"/>
        <v>17916.669999999998</v>
      </c>
      <c r="R412" s="8">
        <f t="shared" si="219"/>
        <v>17919.669999999998</v>
      </c>
      <c r="S412" s="8">
        <f t="shared" si="219"/>
        <v>17922.669999999998</v>
      </c>
      <c r="T412" s="8">
        <f t="shared" si="219"/>
        <v>17925.669999999998</v>
      </c>
      <c r="U412" s="8">
        <f t="shared" si="219"/>
        <v>17928.669999999998</v>
      </c>
      <c r="V412" s="8">
        <f t="shared" si="219"/>
        <v>17931.669999999998</v>
      </c>
      <c r="W412" s="8">
        <f t="shared" si="219"/>
        <v>17934.669999999998</v>
      </c>
      <c r="X412" s="8">
        <f t="shared" si="219"/>
        <v>17937.669999999998</v>
      </c>
      <c r="Y412" s="8">
        <f t="shared" si="219"/>
        <v>17940.669999999998</v>
      </c>
      <c r="Z412" s="8">
        <f t="shared" si="219"/>
        <v>17943.669999999998</v>
      </c>
      <c r="AA412" s="8">
        <f t="shared" si="219"/>
        <v>17946.669999999998</v>
      </c>
      <c r="AB412" s="8">
        <f t="shared" si="219"/>
        <v>17949.669999999998</v>
      </c>
      <c r="AC412" s="8">
        <f t="shared" si="219"/>
        <v>17952.669999999998</v>
      </c>
      <c r="AD412" s="8">
        <f t="shared" si="219"/>
        <v>17955.669999999998</v>
      </c>
      <c r="AE412" s="8">
        <f t="shared" si="219"/>
        <v>17958.669999999998</v>
      </c>
      <c r="AF412" s="8">
        <f t="shared" si="219"/>
        <v>17961.669999999998</v>
      </c>
      <c r="AG412" s="8">
        <f t="shared" si="219"/>
        <v>17964.669999999998</v>
      </c>
      <c r="AH412" s="8">
        <f t="shared" si="219"/>
        <v>17967.669999999998</v>
      </c>
      <c r="AI412" s="8">
        <f t="shared" si="219"/>
        <v>17970.669999999998</v>
      </c>
      <c r="AJ412" s="8">
        <f t="shared" si="219"/>
        <v>17973.669999999998</v>
      </c>
      <c r="AK412" s="8">
        <f t="shared" si="219"/>
        <v>17976.669999999998</v>
      </c>
      <c r="AL412" s="8">
        <f t="shared" si="219"/>
        <v>17979.669999999998</v>
      </c>
      <c r="AM412" s="8">
        <f t="shared" si="219"/>
        <v>17982.669999999998</v>
      </c>
      <c r="AN412" s="8">
        <f t="shared" si="219"/>
        <v>17985.669999999998</v>
      </c>
      <c r="AO412" s="8">
        <f t="shared" si="219"/>
        <v>17988.669999999998</v>
      </c>
      <c r="AP412" s="8">
        <f t="shared" si="219"/>
        <v>17991.669999999998</v>
      </c>
      <c r="AQ412" s="8">
        <f t="shared" si="219"/>
        <v>27564.993999999999</v>
      </c>
      <c r="AR412" s="128">
        <f t="shared" si="210"/>
        <v>0.95486982504349216</v>
      </c>
    </row>
    <row r="413" spans="1:44" ht="30" x14ac:dyDescent="0.25">
      <c r="A413" s="59"/>
      <c r="B413" s="27" t="s">
        <v>5</v>
      </c>
      <c r="C413" s="33"/>
      <c r="D413" s="34" t="s">
        <v>6</v>
      </c>
      <c r="E413" s="8">
        <f>E414+E418</f>
        <v>4062.3229999999999</v>
      </c>
      <c r="F413" s="8">
        <f t="shared" ref="F413:AQ413" si="220">F414+F418</f>
        <v>0</v>
      </c>
      <c r="G413" s="8">
        <f t="shared" si="220"/>
        <v>0</v>
      </c>
      <c r="H413" s="8">
        <f t="shared" si="220"/>
        <v>0</v>
      </c>
      <c r="I413" s="8">
        <f t="shared" si="220"/>
        <v>0</v>
      </c>
      <c r="J413" s="8">
        <f t="shared" si="220"/>
        <v>0</v>
      </c>
      <c r="K413" s="8">
        <f t="shared" si="220"/>
        <v>0</v>
      </c>
      <c r="L413" s="8">
        <f t="shared" si="220"/>
        <v>0</v>
      </c>
      <c r="M413" s="8">
        <f t="shared" si="220"/>
        <v>0</v>
      </c>
      <c r="N413" s="8">
        <f t="shared" si="220"/>
        <v>0</v>
      </c>
      <c r="O413" s="8">
        <f t="shared" si="220"/>
        <v>0</v>
      </c>
      <c r="P413" s="8">
        <f t="shared" si="220"/>
        <v>0</v>
      </c>
      <c r="Q413" s="8">
        <f t="shared" si="220"/>
        <v>0</v>
      </c>
      <c r="R413" s="8">
        <f t="shared" si="220"/>
        <v>0</v>
      </c>
      <c r="S413" s="8">
        <f t="shared" si="220"/>
        <v>0</v>
      </c>
      <c r="T413" s="8">
        <f t="shared" si="220"/>
        <v>0</v>
      </c>
      <c r="U413" s="8">
        <f t="shared" si="220"/>
        <v>0</v>
      </c>
      <c r="V413" s="8">
        <f t="shared" si="220"/>
        <v>0</v>
      </c>
      <c r="W413" s="8">
        <f t="shared" si="220"/>
        <v>0</v>
      </c>
      <c r="X413" s="8">
        <f t="shared" si="220"/>
        <v>0</v>
      </c>
      <c r="Y413" s="8">
        <f t="shared" si="220"/>
        <v>0</v>
      </c>
      <c r="Z413" s="8">
        <f t="shared" si="220"/>
        <v>0</v>
      </c>
      <c r="AA413" s="8">
        <f t="shared" si="220"/>
        <v>0</v>
      </c>
      <c r="AB413" s="8">
        <f t="shared" si="220"/>
        <v>0</v>
      </c>
      <c r="AC413" s="8">
        <f t="shared" si="220"/>
        <v>0</v>
      </c>
      <c r="AD413" s="8">
        <f t="shared" si="220"/>
        <v>0</v>
      </c>
      <c r="AE413" s="8">
        <f t="shared" si="220"/>
        <v>0</v>
      </c>
      <c r="AF413" s="8">
        <f t="shared" si="220"/>
        <v>0</v>
      </c>
      <c r="AG413" s="8">
        <f t="shared" si="220"/>
        <v>0</v>
      </c>
      <c r="AH413" s="8">
        <f t="shared" si="220"/>
        <v>0</v>
      </c>
      <c r="AI413" s="8">
        <f t="shared" si="220"/>
        <v>0</v>
      </c>
      <c r="AJ413" s="8">
        <f t="shared" si="220"/>
        <v>0</v>
      </c>
      <c r="AK413" s="8">
        <f t="shared" si="220"/>
        <v>0</v>
      </c>
      <c r="AL413" s="8">
        <f t="shared" si="220"/>
        <v>0</v>
      </c>
      <c r="AM413" s="8">
        <f t="shared" si="220"/>
        <v>0</v>
      </c>
      <c r="AN413" s="8">
        <f t="shared" si="220"/>
        <v>0</v>
      </c>
      <c r="AO413" s="8">
        <f t="shared" si="220"/>
        <v>0</v>
      </c>
      <c r="AP413" s="8">
        <f t="shared" si="220"/>
        <v>0</v>
      </c>
      <c r="AQ413" s="8">
        <f t="shared" si="220"/>
        <v>3116.2609999999995</v>
      </c>
      <c r="AR413" s="128">
        <f t="shared" si="210"/>
        <v>0.76711305329487578</v>
      </c>
    </row>
    <row r="414" spans="1:44" ht="15" x14ac:dyDescent="0.25">
      <c r="A414" s="59"/>
      <c r="B414" s="27" t="s">
        <v>7</v>
      </c>
      <c r="C414" s="33"/>
      <c r="D414" s="34" t="s">
        <v>8</v>
      </c>
      <c r="E414" s="8">
        <f>E415</f>
        <v>286.7</v>
      </c>
      <c r="F414" s="8">
        <f t="shared" ref="F414:AQ416" si="221">F415</f>
        <v>0</v>
      </c>
      <c r="G414" s="8">
        <f t="shared" si="221"/>
        <v>0</v>
      </c>
      <c r="H414" s="8">
        <f t="shared" si="221"/>
        <v>0</v>
      </c>
      <c r="I414" s="8">
        <f t="shared" si="221"/>
        <v>0</v>
      </c>
      <c r="J414" s="8">
        <f t="shared" si="221"/>
        <v>0</v>
      </c>
      <c r="K414" s="8">
        <f t="shared" si="221"/>
        <v>0</v>
      </c>
      <c r="L414" s="8">
        <f t="shared" si="221"/>
        <v>0</v>
      </c>
      <c r="M414" s="8">
        <f t="shared" si="221"/>
        <v>0</v>
      </c>
      <c r="N414" s="8">
        <f t="shared" si="221"/>
        <v>0</v>
      </c>
      <c r="O414" s="8">
        <f t="shared" si="221"/>
        <v>0</v>
      </c>
      <c r="P414" s="8">
        <f t="shared" si="221"/>
        <v>0</v>
      </c>
      <c r="Q414" s="8">
        <f t="shared" si="221"/>
        <v>0</v>
      </c>
      <c r="R414" s="8">
        <f t="shared" si="221"/>
        <v>0</v>
      </c>
      <c r="S414" s="8">
        <f t="shared" si="221"/>
        <v>0</v>
      </c>
      <c r="T414" s="8">
        <f t="shared" si="221"/>
        <v>0</v>
      </c>
      <c r="U414" s="8">
        <f t="shared" si="221"/>
        <v>0</v>
      </c>
      <c r="V414" s="8">
        <f t="shared" si="221"/>
        <v>0</v>
      </c>
      <c r="W414" s="8">
        <f t="shared" si="221"/>
        <v>0</v>
      </c>
      <c r="X414" s="8">
        <f t="shared" si="221"/>
        <v>0</v>
      </c>
      <c r="Y414" s="8">
        <f t="shared" si="221"/>
        <v>0</v>
      </c>
      <c r="Z414" s="8">
        <f t="shared" si="221"/>
        <v>0</v>
      </c>
      <c r="AA414" s="8">
        <f t="shared" si="221"/>
        <v>0</v>
      </c>
      <c r="AB414" s="8">
        <f t="shared" si="221"/>
        <v>0</v>
      </c>
      <c r="AC414" s="8">
        <f t="shared" si="221"/>
        <v>0</v>
      </c>
      <c r="AD414" s="8">
        <f t="shared" si="221"/>
        <v>0</v>
      </c>
      <c r="AE414" s="8">
        <f t="shared" si="221"/>
        <v>0</v>
      </c>
      <c r="AF414" s="8">
        <f t="shared" si="221"/>
        <v>0</v>
      </c>
      <c r="AG414" s="8">
        <f t="shared" si="221"/>
        <v>0</v>
      </c>
      <c r="AH414" s="8">
        <f t="shared" si="221"/>
        <v>0</v>
      </c>
      <c r="AI414" s="8">
        <f t="shared" si="221"/>
        <v>0</v>
      </c>
      <c r="AJ414" s="8">
        <f t="shared" si="221"/>
        <v>0</v>
      </c>
      <c r="AK414" s="8">
        <f t="shared" si="221"/>
        <v>0</v>
      </c>
      <c r="AL414" s="8">
        <f t="shared" si="221"/>
        <v>0</v>
      </c>
      <c r="AM414" s="8">
        <f t="shared" si="221"/>
        <v>0</v>
      </c>
      <c r="AN414" s="8">
        <f t="shared" si="221"/>
        <v>0</v>
      </c>
      <c r="AO414" s="8">
        <f t="shared" si="221"/>
        <v>0</v>
      </c>
      <c r="AP414" s="8">
        <f t="shared" si="221"/>
        <v>0</v>
      </c>
      <c r="AQ414" s="8">
        <f t="shared" si="221"/>
        <v>206.43199999999999</v>
      </c>
      <c r="AR414" s="128">
        <f t="shared" si="210"/>
        <v>0.72002790373212411</v>
      </c>
    </row>
    <row r="415" spans="1:44" ht="105" x14ac:dyDescent="0.25">
      <c r="A415" s="59"/>
      <c r="B415" s="27" t="s">
        <v>21</v>
      </c>
      <c r="C415" s="37"/>
      <c r="D415" s="38" t="s">
        <v>22</v>
      </c>
      <c r="E415" s="8">
        <f>E416</f>
        <v>286.7</v>
      </c>
      <c r="F415" s="8">
        <f t="shared" si="221"/>
        <v>0</v>
      </c>
      <c r="G415" s="8">
        <f t="shared" si="221"/>
        <v>0</v>
      </c>
      <c r="H415" s="8">
        <f t="shared" si="221"/>
        <v>0</v>
      </c>
      <c r="I415" s="8">
        <f t="shared" si="221"/>
        <v>0</v>
      </c>
      <c r="J415" s="8">
        <f t="shared" si="221"/>
        <v>0</v>
      </c>
      <c r="K415" s="8">
        <f t="shared" si="221"/>
        <v>0</v>
      </c>
      <c r="L415" s="8">
        <f t="shared" si="221"/>
        <v>0</v>
      </c>
      <c r="M415" s="8">
        <f t="shared" si="221"/>
        <v>0</v>
      </c>
      <c r="N415" s="8">
        <f t="shared" si="221"/>
        <v>0</v>
      </c>
      <c r="O415" s="8">
        <f t="shared" si="221"/>
        <v>0</v>
      </c>
      <c r="P415" s="8">
        <f t="shared" si="221"/>
        <v>0</v>
      </c>
      <c r="Q415" s="8">
        <f t="shared" si="221"/>
        <v>0</v>
      </c>
      <c r="R415" s="8">
        <f t="shared" si="221"/>
        <v>0</v>
      </c>
      <c r="S415" s="8">
        <f t="shared" si="221"/>
        <v>0</v>
      </c>
      <c r="T415" s="8">
        <f t="shared" si="221"/>
        <v>0</v>
      </c>
      <c r="U415" s="8">
        <f t="shared" si="221"/>
        <v>0</v>
      </c>
      <c r="V415" s="8">
        <f t="shared" si="221"/>
        <v>0</v>
      </c>
      <c r="W415" s="8">
        <f t="shared" si="221"/>
        <v>0</v>
      </c>
      <c r="X415" s="8">
        <f t="shared" si="221"/>
        <v>0</v>
      </c>
      <c r="Y415" s="8">
        <f t="shared" si="221"/>
        <v>0</v>
      </c>
      <c r="Z415" s="8">
        <f t="shared" si="221"/>
        <v>0</v>
      </c>
      <c r="AA415" s="8">
        <f t="shared" si="221"/>
        <v>0</v>
      </c>
      <c r="AB415" s="8">
        <f t="shared" si="221"/>
        <v>0</v>
      </c>
      <c r="AC415" s="8">
        <f t="shared" si="221"/>
        <v>0</v>
      </c>
      <c r="AD415" s="8">
        <f t="shared" si="221"/>
        <v>0</v>
      </c>
      <c r="AE415" s="8">
        <f t="shared" si="221"/>
        <v>0</v>
      </c>
      <c r="AF415" s="8">
        <f t="shared" si="221"/>
        <v>0</v>
      </c>
      <c r="AG415" s="8">
        <f t="shared" si="221"/>
        <v>0</v>
      </c>
      <c r="AH415" s="8">
        <f t="shared" si="221"/>
        <v>0</v>
      </c>
      <c r="AI415" s="8">
        <f t="shared" si="221"/>
        <v>0</v>
      </c>
      <c r="AJ415" s="8">
        <f t="shared" si="221"/>
        <v>0</v>
      </c>
      <c r="AK415" s="8">
        <f t="shared" si="221"/>
        <v>0</v>
      </c>
      <c r="AL415" s="8">
        <f t="shared" si="221"/>
        <v>0</v>
      </c>
      <c r="AM415" s="8">
        <f t="shared" si="221"/>
        <v>0</v>
      </c>
      <c r="AN415" s="8">
        <f t="shared" si="221"/>
        <v>0</v>
      </c>
      <c r="AO415" s="8">
        <f t="shared" si="221"/>
        <v>0</v>
      </c>
      <c r="AP415" s="8">
        <f t="shared" si="221"/>
        <v>0</v>
      </c>
      <c r="AQ415" s="8">
        <f t="shared" si="221"/>
        <v>206.43199999999999</v>
      </c>
      <c r="AR415" s="128">
        <f t="shared" si="210"/>
        <v>0.72002790373212411</v>
      </c>
    </row>
    <row r="416" spans="1:44" ht="105" x14ac:dyDescent="0.25">
      <c r="A416" s="59"/>
      <c r="B416" s="27" t="s">
        <v>23</v>
      </c>
      <c r="C416" s="37"/>
      <c r="D416" s="38" t="s">
        <v>24</v>
      </c>
      <c r="E416" s="8">
        <f>E417</f>
        <v>286.7</v>
      </c>
      <c r="F416" s="8">
        <f t="shared" si="221"/>
        <v>0</v>
      </c>
      <c r="G416" s="8">
        <f t="shared" si="221"/>
        <v>0</v>
      </c>
      <c r="H416" s="8">
        <f t="shared" si="221"/>
        <v>0</v>
      </c>
      <c r="I416" s="8">
        <f t="shared" si="221"/>
        <v>0</v>
      </c>
      <c r="J416" s="8">
        <f t="shared" si="221"/>
        <v>0</v>
      </c>
      <c r="K416" s="8">
        <f t="shared" si="221"/>
        <v>0</v>
      </c>
      <c r="L416" s="8">
        <f t="shared" si="221"/>
        <v>0</v>
      </c>
      <c r="M416" s="8">
        <f t="shared" si="221"/>
        <v>0</v>
      </c>
      <c r="N416" s="8">
        <f t="shared" si="221"/>
        <v>0</v>
      </c>
      <c r="O416" s="8">
        <f t="shared" si="221"/>
        <v>0</v>
      </c>
      <c r="P416" s="8">
        <f t="shared" si="221"/>
        <v>0</v>
      </c>
      <c r="Q416" s="8">
        <f t="shared" si="221"/>
        <v>0</v>
      </c>
      <c r="R416" s="8">
        <f t="shared" si="221"/>
        <v>0</v>
      </c>
      <c r="S416" s="8">
        <f t="shared" si="221"/>
        <v>0</v>
      </c>
      <c r="T416" s="8">
        <f t="shared" si="221"/>
        <v>0</v>
      </c>
      <c r="U416" s="8">
        <f t="shared" si="221"/>
        <v>0</v>
      </c>
      <c r="V416" s="8">
        <f t="shared" si="221"/>
        <v>0</v>
      </c>
      <c r="W416" s="8">
        <f t="shared" si="221"/>
        <v>0</v>
      </c>
      <c r="X416" s="8">
        <f t="shared" si="221"/>
        <v>0</v>
      </c>
      <c r="Y416" s="8">
        <f t="shared" si="221"/>
        <v>0</v>
      </c>
      <c r="Z416" s="8">
        <f t="shared" si="221"/>
        <v>0</v>
      </c>
      <c r="AA416" s="8">
        <f t="shared" si="221"/>
        <v>0</v>
      </c>
      <c r="AB416" s="8">
        <f t="shared" si="221"/>
        <v>0</v>
      </c>
      <c r="AC416" s="8">
        <f t="shared" si="221"/>
        <v>0</v>
      </c>
      <c r="AD416" s="8">
        <f t="shared" si="221"/>
        <v>0</v>
      </c>
      <c r="AE416" s="8">
        <f t="shared" si="221"/>
        <v>0</v>
      </c>
      <c r="AF416" s="8">
        <f t="shared" si="221"/>
        <v>0</v>
      </c>
      <c r="AG416" s="8">
        <f t="shared" si="221"/>
        <v>0</v>
      </c>
      <c r="AH416" s="8">
        <f t="shared" si="221"/>
        <v>0</v>
      </c>
      <c r="AI416" s="8">
        <f t="shared" si="221"/>
        <v>0</v>
      </c>
      <c r="AJ416" s="8">
        <f t="shared" si="221"/>
        <v>0</v>
      </c>
      <c r="AK416" s="8">
        <f t="shared" si="221"/>
        <v>0</v>
      </c>
      <c r="AL416" s="8">
        <f t="shared" si="221"/>
        <v>0</v>
      </c>
      <c r="AM416" s="8">
        <f t="shared" si="221"/>
        <v>0</v>
      </c>
      <c r="AN416" s="8">
        <f t="shared" si="221"/>
        <v>0</v>
      </c>
      <c r="AO416" s="8">
        <f t="shared" si="221"/>
        <v>0</v>
      </c>
      <c r="AP416" s="8">
        <f t="shared" si="221"/>
        <v>0</v>
      </c>
      <c r="AQ416" s="8">
        <f t="shared" si="221"/>
        <v>206.43199999999999</v>
      </c>
      <c r="AR416" s="128">
        <f t="shared" si="210"/>
        <v>0.72002790373212411</v>
      </c>
    </row>
    <row r="417" spans="1:44" ht="45" x14ac:dyDescent="0.25">
      <c r="A417" s="59"/>
      <c r="B417" s="51"/>
      <c r="C417" s="37" t="s">
        <v>13</v>
      </c>
      <c r="D417" s="48" t="s">
        <v>14</v>
      </c>
      <c r="E417" s="8">
        <v>286.7</v>
      </c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>
        <v>206.43199999999999</v>
      </c>
      <c r="AR417" s="128">
        <f t="shared" si="210"/>
        <v>0.72002790373212411</v>
      </c>
    </row>
    <row r="418" spans="1:44" ht="30" customHeight="1" x14ac:dyDescent="0.25">
      <c r="A418" s="59"/>
      <c r="B418" s="27" t="s">
        <v>39</v>
      </c>
      <c r="C418" s="40"/>
      <c r="D418" s="40" t="s">
        <v>40</v>
      </c>
      <c r="E418" s="8">
        <f>E419</f>
        <v>3775.623</v>
      </c>
      <c r="F418" s="8">
        <f t="shared" ref="F418:AQ418" si="222">F419</f>
        <v>0</v>
      </c>
      <c r="G418" s="8">
        <f t="shared" si="222"/>
        <v>0</v>
      </c>
      <c r="H418" s="8">
        <f t="shared" si="222"/>
        <v>0</v>
      </c>
      <c r="I418" s="8">
        <f t="shared" si="222"/>
        <v>0</v>
      </c>
      <c r="J418" s="8">
        <f t="shared" si="222"/>
        <v>0</v>
      </c>
      <c r="K418" s="8">
        <f t="shared" si="222"/>
        <v>0</v>
      </c>
      <c r="L418" s="8">
        <f t="shared" si="222"/>
        <v>0</v>
      </c>
      <c r="M418" s="8">
        <f t="shared" si="222"/>
        <v>0</v>
      </c>
      <c r="N418" s="8">
        <f t="shared" si="222"/>
        <v>0</v>
      </c>
      <c r="O418" s="8">
        <f t="shared" si="222"/>
        <v>0</v>
      </c>
      <c r="P418" s="8">
        <f t="shared" si="222"/>
        <v>0</v>
      </c>
      <c r="Q418" s="8">
        <f t="shared" si="222"/>
        <v>0</v>
      </c>
      <c r="R418" s="8">
        <f t="shared" si="222"/>
        <v>0</v>
      </c>
      <c r="S418" s="8">
        <f t="shared" si="222"/>
        <v>0</v>
      </c>
      <c r="T418" s="8">
        <f t="shared" si="222"/>
        <v>0</v>
      </c>
      <c r="U418" s="8">
        <f t="shared" si="222"/>
        <v>0</v>
      </c>
      <c r="V418" s="8">
        <f t="shared" si="222"/>
        <v>0</v>
      </c>
      <c r="W418" s="8">
        <f t="shared" si="222"/>
        <v>0</v>
      </c>
      <c r="X418" s="8">
        <f t="shared" si="222"/>
        <v>0</v>
      </c>
      <c r="Y418" s="8">
        <f t="shared" si="222"/>
        <v>0</v>
      </c>
      <c r="Z418" s="8">
        <f t="shared" si="222"/>
        <v>0</v>
      </c>
      <c r="AA418" s="8">
        <f t="shared" si="222"/>
        <v>0</v>
      </c>
      <c r="AB418" s="8">
        <f t="shared" si="222"/>
        <v>0</v>
      </c>
      <c r="AC418" s="8">
        <f t="shared" si="222"/>
        <v>0</v>
      </c>
      <c r="AD418" s="8">
        <f t="shared" si="222"/>
        <v>0</v>
      </c>
      <c r="AE418" s="8">
        <f t="shared" si="222"/>
        <v>0</v>
      </c>
      <c r="AF418" s="8">
        <f t="shared" si="222"/>
        <v>0</v>
      </c>
      <c r="AG418" s="8">
        <f t="shared" si="222"/>
        <v>0</v>
      </c>
      <c r="AH418" s="8">
        <f t="shared" si="222"/>
        <v>0</v>
      </c>
      <c r="AI418" s="8">
        <f t="shared" si="222"/>
        <v>0</v>
      </c>
      <c r="AJ418" s="8">
        <f t="shared" si="222"/>
        <v>0</v>
      </c>
      <c r="AK418" s="8">
        <f t="shared" si="222"/>
        <v>0</v>
      </c>
      <c r="AL418" s="8">
        <f t="shared" si="222"/>
        <v>0</v>
      </c>
      <c r="AM418" s="8">
        <f t="shared" si="222"/>
        <v>0</v>
      </c>
      <c r="AN418" s="8">
        <f t="shared" si="222"/>
        <v>0</v>
      </c>
      <c r="AO418" s="8">
        <f t="shared" si="222"/>
        <v>0</v>
      </c>
      <c r="AP418" s="8">
        <f t="shared" si="222"/>
        <v>0</v>
      </c>
      <c r="AQ418" s="8">
        <f t="shared" si="222"/>
        <v>2909.8289999999997</v>
      </c>
      <c r="AR418" s="128">
        <f t="shared" si="210"/>
        <v>0.77068844002698356</v>
      </c>
    </row>
    <row r="419" spans="1:44" ht="37.5" customHeight="1" x14ac:dyDescent="0.25">
      <c r="A419" s="59"/>
      <c r="B419" s="27" t="s">
        <v>59</v>
      </c>
      <c r="C419" s="28"/>
      <c r="D419" s="28" t="s">
        <v>60</v>
      </c>
      <c r="E419" s="8">
        <f>E420+E423+E426</f>
        <v>3775.623</v>
      </c>
      <c r="F419" s="8">
        <f t="shared" ref="F419:AQ419" si="223">F420+F423+F426</f>
        <v>0</v>
      </c>
      <c r="G419" s="8">
        <f t="shared" si="223"/>
        <v>0</v>
      </c>
      <c r="H419" s="8">
        <f t="shared" si="223"/>
        <v>0</v>
      </c>
      <c r="I419" s="8">
        <f t="shared" si="223"/>
        <v>0</v>
      </c>
      <c r="J419" s="8">
        <f t="shared" si="223"/>
        <v>0</v>
      </c>
      <c r="K419" s="8">
        <f t="shared" si="223"/>
        <v>0</v>
      </c>
      <c r="L419" s="8">
        <f t="shared" si="223"/>
        <v>0</v>
      </c>
      <c r="M419" s="8">
        <f t="shared" si="223"/>
        <v>0</v>
      </c>
      <c r="N419" s="8">
        <f t="shared" si="223"/>
        <v>0</v>
      </c>
      <c r="O419" s="8">
        <f t="shared" si="223"/>
        <v>0</v>
      </c>
      <c r="P419" s="8">
        <f t="shared" si="223"/>
        <v>0</v>
      </c>
      <c r="Q419" s="8">
        <f t="shared" si="223"/>
        <v>0</v>
      </c>
      <c r="R419" s="8">
        <f t="shared" si="223"/>
        <v>0</v>
      </c>
      <c r="S419" s="8">
        <f t="shared" si="223"/>
        <v>0</v>
      </c>
      <c r="T419" s="8">
        <f t="shared" si="223"/>
        <v>0</v>
      </c>
      <c r="U419" s="8">
        <f t="shared" si="223"/>
        <v>0</v>
      </c>
      <c r="V419" s="8">
        <f t="shared" si="223"/>
        <v>0</v>
      </c>
      <c r="W419" s="8">
        <f t="shared" si="223"/>
        <v>0</v>
      </c>
      <c r="X419" s="8">
        <f t="shared" si="223"/>
        <v>0</v>
      </c>
      <c r="Y419" s="8">
        <f t="shared" si="223"/>
        <v>0</v>
      </c>
      <c r="Z419" s="8">
        <f t="shared" si="223"/>
        <v>0</v>
      </c>
      <c r="AA419" s="8">
        <f t="shared" si="223"/>
        <v>0</v>
      </c>
      <c r="AB419" s="8">
        <f t="shared" si="223"/>
        <v>0</v>
      </c>
      <c r="AC419" s="8">
        <f t="shared" si="223"/>
        <v>0</v>
      </c>
      <c r="AD419" s="8">
        <f t="shared" si="223"/>
        <v>0</v>
      </c>
      <c r="AE419" s="8">
        <f t="shared" si="223"/>
        <v>0</v>
      </c>
      <c r="AF419" s="8">
        <f t="shared" si="223"/>
        <v>0</v>
      </c>
      <c r="AG419" s="8">
        <f t="shared" si="223"/>
        <v>0</v>
      </c>
      <c r="AH419" s="8">
        <f t="shared" si="223"/>
        <v>0</v>
      </c>
      <c r="AI419" s="8">
        <f t="shared" si="223"/>
        <v>0</v>
      </c>
      <c r="AJ419" s="8">
        <f t="shared" si="223"/>
        <v>0</v>
      </c>
      <c r="AK419" s="8">
        <f t="shared" si="223"/>
        <v>0</v>
      </c>
      <c r="AL419" s="8">
        <f t="shared" si="223"/>
        <v>0</v>
      </c>
      <c r="AM419" s="8">
        <f t="shared" si="223"/>
        <v>0</v>
      </c>
      <c r="AN419" s="8">
        <f t="shared" si="223"/>
        <v>0</v>
      </c>
      <c r="AO419" s="8">
        <f t="shared" si="223"/>
        <v>0</v>
      </c>
      <c r="AP419" s="8">
        <f t="shared" si="223"/>
        <v>0</v>
      </c>
      <c r="AQ419" s="8">
        <f t="shared" si="223"/>
        <v>2909.8289999999997</v>
      </c>
      <c r="AR419" s="128">
        <f t="shared" si="210"/>
        <v>0.77068844002698356</v>
      </c>
    </row>
    <row r="420" spans="1:44" ht="15" x14ac:dyDescent="0.25">
      <c r="A420" s="59"/>
      <c r="B420" s="113" t="s">
        <v>500</v>
      </c>
      <c r="C420" s="28"/>
      <c r="D420" s="114" t="s">
        <v>501</v>
      </c>
      <c r="E420" s="8">
        <f>E421+E422</f>
        <v>887.79200000000003</v>
      </c>
      <c r="F420" s="8">
        <f t="shared" ref="F420:AQ420" si="224">F421+F422</f>
        <v>0</v>
      </c>
      <c r="G420" s="8">
        <f t="shared" si="224"/>
        <v>0</v>
      </c>
      <c r="H420" s="8">
        <f t="shared" si="224"/>
        <v>0</v>
      </c>
      <c r="I420" s="8">
        <f t="shared" si="224"/>
        <v>0</v>
      </c>
      <c r="J420" s="8">
        <f t="shared" si="224"/>
        <v>0</v>
      </c>
      <c r="K420" s="8">
        <f t="shared" si="224"/>
        <v>0</v>
      </c>
      <c r="L420" s="8">
        <f t="shared" si="224"/>
        <v>0</v>
      </c>
      <c r="M420" s="8">
        <f t="shared" si="224"/>
        <v>0</v>
      </c>
      <c r="N420" s="8">
        <f t="shared" si="224"/>
        <v>0</v>
      </c>
      <c r="O420" s="8">
        <f t="shared" si="224"/>
        <v>0</v>
      </c>
      <c r="P420" s="8">
        <f t="shared" si="224"/>
        <v>0</v>
      </c>
      <c r="Q420" s="8">
        <f t="shared" si="224"/>
        <v>0</v>
      </c>
      <c r="R420" s="8">
        <f t="shared" si="224"/>
        <v>0</v>
      </c>
      <c r="S420" s="8">
        <f t="shared" si="224"/>
        <v>0</v>
      </c>
      <c r="T420" s="8">
        <f t="shared" si="224"/>
        <v>0</v>
      </c>
      <c r="U420" s="8">
        <f t="shared" si="224"/>
        <v>0</v>
      </c>
      <c r="V420" s="8">
        <f t="shared" si="224"/>
        <v>0</v>
      </c>
      <c r="W420" s="8">
        <f t="shared" si="224"/>
        <v>0</v>
      </c>
      <c r="X420" s="8">
        <f t="shared" si="224"/>
        <v>0</v>
      </c>
      <c r="Y420" s="8">
        <f t="shared" si="224"/>
        <v>0</v>
      </c>
      <c r="Z420" s="8">
        <f t="shared" si="224"/>
        <v>0</v>
      </c>
      <c r="AA420" s="8">
        <f t="shared" si="224"/>
        <v>0</v>
      </c>
      <c r="AB420" s="8">
        <f t="shared" si="224"/>
        <v>0</v>
      </c>
      <c r="AC420" s="8">
        <f t="shared" si="224"/>
        <v>0</v>
      </c>
      <c r="AD420" s="8">
        <f t="shared" si="224"/>
        <v>0</v>
      </c>
      <c r="AE420" s="8">
        <f t="shared" si="224"/>
        <v>0</v>
      </c>
      <c r="AF420" s="8">
        <f t="shared" si="224"/>
        <v>0</v>
      </c>
      <c r="AG420" s="8">
        <f t="shared" si="224"/>
        <v>0</v>
      </c>
      <c r="AH420" s="8">
        <f t="shared" si="224"/>
        <v>0</v>
      </c>
      <c r="AI420" s="8">
        <f t="shared" si="224"/>
        <v>0</v>
      </c>
      <c r="AJ420" s="8">
        <f t="shared" si="224"/>
        <v>0</v>
      </c>
      <c r="AK420" s="8">
        <f t="shared" si="224"/>
        <v>0</v>
      </c>
      <c r="AL420" s="8">
        <f t="shared" si="224"/>
        <v>0</v>
      </c>
      <c r="AM420" s="8">
        <f t="shared" si="224"/>
        <v>0</v>
      </c>
      <c r="AN420" s="8">
        <f t="shared" si="224"/>
        <v>0</v>
      </c>
      <c r="AO420" s="8">
        <f t="shared" si="224"/>
        <v>0</v>
      </c>
      <c r="AP420" s="8">
        <f t="shared" si="224"/>
        <v>0</v>
      </c>
      <c r="AQ420" s="8">
        <f t="shared" si="224"/>
        <v>766.62599999999998</v>
      </c>
      <c r="AR420" s="128">
        <f t="shared" si="210"/>
        <v>0.86351983347450745</v>
      </c>
    </row>
    <row r="421" spans="1:44" ht="30" x14ac:dyDescent="0.25">
      <c r="A421" s="59"/>
      <c r="B421" s="27"/>
      <c r="C421" s="37" t="s">
        <v>62</v>
      </c>
      <c r="D421" s="42" t="s">
        <v>63</v>
      </c>
      <c r="E421" s="8">
        <v>443.89600000000002</v>
      </c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>
        <v>383.31299999999999</v>
      </c>
      <c r="AR421" s="128">
        <f t="shared" si="210"/>
        <v>0.86351983347450745</v>
      </c>
    </row>
    <row r="422" spans="1:44" ht="15" x14ac:dyDescent="0.25">
      <c r="A422" s="59"/>
      <c r="B422" s="27"/>
      <c r="C422" s="86" t="s">
        <v>161</v>
      </c>
      <c r="D422" s="43" t="s">
        <v>162</v>
      </c>
      <c r="E422" s="8">
        <v>443.89600000000002</v>
      </c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>
        <v>383.31299999999999</v>
      </c>
      <c r="AR422" s="128">
        <f t="shared" si="210"/>
        <v>0.86351983347450745</v>
      </c>
    </row>
    <row r="423" spans="1:44" ht="30" x14ac:dyDescent="0.25">
      <c r="A423" s="59"/>
      <c r="B423" s="27" t="s">
        <v>502</v>
      </c>
      <c r="C423" s="36"/>
      <c r="D423" s="36" t="s">
        <v>61</v>
      </c>
      <c r="E423" s="8">
        <f>E424+E425</f>
        <v>2300.9870000000001</v>
      </c>
      <c r="F423" s="8">
        <f t="shared" ref="F423:AQ423" si="225">F424+F425</f>
        <v>0</v>
      </c>
      <c r="G423" s="8">
        <f t="shared" si="225"/>
        <v>0</v>
      </c>
      <c r="H423" s="8">
        <f t="shared" si="225"/>
        <v>0</v>
      </c>
      <c r="I423" s="8">
        <f t="shared" si="225"/>
        <v>0</v>
      </c>
      <c r="J423" s="8">
        <f t="shared" si="225"/>
        <v>0</v>
      </c>
      <c r="K423" s="8">
        <f t="shared" si="225"/>
        <v>0</v>
      </c>
      <c r="L423" s="8">
        <f t="shared" si="225"/>
        <v>0</v>
      </c>
      <c r="M423" s="8">
        <f t="shared" si="225"/>
        <v>0</v>
      </c>
      <c r="N423" s="8">
        <f t="shared" si="225"/>
        <v>0</v>
      </c>
      <c r="O423" s="8">
        <f t="shared" si="225"/>
        <v>0</v>
      </c>
      <c r="P423" s="8">
        <f t="shared" si="225"/>
        <v>0</v>
      </c>
      <c r="Q423" s="8">
        <f t="shared" si="225"/>
        <v>0</v>
      </c>
      <c r="R423" s="8">
        <f t="shared" si="225"/>
        <v>0</v>
      </c>
      <c r="S423" s="8">
        <f t="shared" si="225"/>
        <v>0</v>
      </c>
      <c r="T423" s="8">
        <f t="shared" si="225"/>
        <v>0</v>
      </c>
      <c r="U423" s="8">
        <f t="shared" si="225"/>
        <v>0</v>
      </c>
      <c r="V423" s="8">
        <f t="shared" si="225"/>
        <v>0</v>
      </c>
      <c r="W423" s="8">
        <f t="shared" si="225"/>
        <v>0</v>
      </c>
      <c r="X423" s="8">
        <f t="shared" si="225"/>
        <v>0</v>
      </c>
      <c r="Y423" s="8">
        <f t="shared" si="225"/>
        <v>0</v>
      </c>
      <c r="Z423" s="8">
        <f t="shared" si="225"/>
        <v>0</v>
      </c>
      <c r="AA423" s="8">
        <f t="shared" si="225"/>
        <v>0</v>
      </c>
      <c r="AB423" s="8">
        <f t="shared" si="225"/>
        <v>0</v>
      </c>
      <c r="AC423" s="8">
        <f t="shared" si="225"/>
        <v>0</v>
      </c>
      <c r="AD423" s="8">
        <f t="shared" si="225"/>
        <v>0</v>
      </c>
      <c r="AE423" s="8">
        <f t="shared" si="225"/>
        <v>0</v>
      </c>
      <c r="AF423" s="8">
        <f t="shared" si="225"/>
        <v>0</v>
      </c>
      <c r="AG423" s="8">
        <f t="shared" si="225"/>
        <v>0</v>
      </c>
      <c r="AH423" s="8">
        <f t="shared" si="225"/>
        <v>0</v>
      </c>
      <c r="AI423" s="8">
        <f t="shared" si="225"/>
        <v>0</v>
      </c>
      <c r="AJ423" s="8">
        <f t="shared" si="225"/>
        <v>0</v>
      </c>
      <c r="AK423" s="8">
        <f t="shared" si="225"/>
        <v>0</v>
      </c>
      <c r="AL423" s="8">
        <f t="shared" si="225"/>
        <v>0</v>
      </c>
      <c r="AM423" s="8">
        <f t="shared" si="225"/>
        <v>0</v>
      </c>
      <c r="AN423" s="8">
        <f t="shared" si="225"/>
        <v>0</v>
      </c>
      <c r="AO423" s="8">
        <f t="shared" si="225"/>
        <v>0</v>
      </c>
      <c r="AP423" s="8">
        <f t="shared" si="225"/>
        <v>0</v>
      </c>
      <c r="AQ423" s="8">
        <f t="shared" si="225"/>
        <v>1688.0339999999999</v>
      </c>
      <c r="AR423" s="128">
        <f t="shared" si="210"/>
        <v>0.73361301041683413</v>
      </c>
    </row>
    <row r="424" spans="1:44" ht="30" x14ac:dyDescent="0.25">
      <c r="A424" s="59"/>
      <c r="B424" s="27"/>
      <c r="C424" s="37" t="s">
        <v>62</v>
      </c>
      <c r="D424" s="42" t="s">
        <v>63</v>
      </c>
      <c r="E424" s="8">
        <v>1429.875</v>
      </c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>
        <v>1075.9069999999999</v>
      </c>
      <c r="AR424" s="128">
        <f t="shared" si="210"/>
        <v>0.75244829093452215</v>
      </c>
    </row>
    <row r="425" spans="1:44" ht="15" x14ac:dyDescent="0.25">
      <c r="A425" s="59"/>
      <c r="B425" s="27"/>
      <c r="C425" s="86" t="s">
        <v>161</v>
      </c>
      <c r="D425" s="43" t="s">
        <v>162</v>
      </c>
      <c r="E425" s="8">
        <v>871.11199999999997</v>
      </c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>
        <v>612.12699999999995</v>
      </c>
      <c r="AR425" s="128">
        <f t="shared" si="210"/>
        <v>0.70269609418765899</v>
      </c>
    </row>
    <row r="426" spans="1:44" ht="18.75" customHeight="1" x14ac:dyDescent="0.25">
      <c r="A426" s="59"/>
      <c r="B426" s="113" t="s">
        <v>509</v>
      </c>
      <c r="C426" s="86"/>
      <c r="D426" s="114" t="s">
        <v>501</v>
      </c>
      <c r="E426" s="8">
        <f>E427</f>
        <v>586.84400000000005</v>
      </c>
      <c r="F426" s="8">
        <f t="shared" ref="F426:AQ426" si="226">F427</f>
        <v>0</v>
      </c>
      <c r="G426" s="8">
        <f t="shared" si="226"/>
        <v>0</v>
      </c>
      <c r="H426" s="8">
        <f t="shared" si="226"/>
        <v>0</v>
      </c>
      <c r="I426" s="8">
        <f t="shared" si="226"/>
        <v>0</v>
      </c>
      <c r="J426" s="8">
        <f t="shared" si="226"/>
        <v>0</v>
      </c>
      <c r="K426" s="8">
        <f t="shared" si="226"/>
        <v>0</v>
      </c>
      <c r="L426" s="8">
        <f t="shared" si="226"/>
        <v>0</v>
      </c>
      <c r="M426" s="8">
        <f t="shared" si="226"/>
        <v>0</v>
      </c>
      <c r="N426" s="8">
        <f t="shared" si="226"/>
        <v>0</v>
      </c>
      <c r="O426" s="8">
        <f t="shared" si="226"/>
        <v>0</v>
      </c>
      <c r="P426" s="8">
        <f t="shared" si="226"/>
        <v>0</v>
      </c>
      <c r="Q426" s="8">
        <f t="shared" si="226"/>
        <v>0</v>
      </c>
      <c r="R426" s="8">
        <f t="shared" si="226"/>
        <v>0</v>
      </c>
      <c r="S426" s="8">
        <f t="shared" si="226"/>
        <v>0</v>
      </c>
      <c r="T426" s="8">
        <f t="shared" si="226"/>
        <v>0</v>
      </c>
      <c r="U426" s="8">
        <f t="shared" si="226"/>
        <v>0</v>
      </c>
      <c r="V426" s="8">
        <f t="shared" si="226"/>
        <v>0</v>
      </c>
      <c r="W426" s="8">
        <f t="shared" si="226"/>
        <v>0</v>
      </c>
      <c r="X426" s="8">
        <f t="shared" si="226"/>
        <v>0</v>
      </c>
      <c r="Y426" s="8">
        <f t="shared" si="226"/>
        <v>0</v>
      </c>
      <c r="Z426" s="8">
        <f t="shared" si="226"/>
        <v>0</v>
      </c>
      <c r="AA426" s="8">
        <f t="shared" si="226"/>
        <v>0</v>
      </c>
      <c r="AB426" s="8">
        <f t="shared" si="226"/>
        <v>0</v>
      </c>
      <c r="AC426" s="8">
        <f t="shared" si="226"/>
        <v>0</v>
      </c>
      <c r="AD426" s="8">
        <f t="shared" si="226"/>
        <v>0</v>
      </c>
      <c r="AE426" s="8">
        <f t="shared" si="226"/>
        <v>0</v>
      </c>
      <c r="AF426" s="8">
        <f t="shared" si="226"/>
        <v>0</v>
      </c>
      <c r="AG426" s="8">
        <f t="shared" si="226"/>
        <v>0</v>
      </c>
      <c r="AH426" s="8">
        <f t="shared" si="226"/>
        <v>0</v>
      </c>
      <c r="AI426" s="8">
        <f t="shared" si="226"/>
        <v>0</v>
      </c>
      <c r="AJ426" s="8">
        <f t="shared" si="226"/>
        <v>0</v>
      </c>
      <c r="AK426" s="8">
        <f t="shared" si="226"/>
        <v>0</v>
      </c>
      <c r="AL426" s="8">
        <f t="shared" si="226"/>
        <v>0</v>
      </c>
      <c r="AM426" s="8">
        <f t="shared" si="226"/>
        <v>0</v>
      </c>
      <c r="AN426" s="8">
        <f t="shared" si="226"/>
        <v>0</v>
      </c>
      <c r="AO426" s="8">
        <f t="shared" si="226"/>
        <v>0</v>
      </c>
      <c r="AP426" s="8">
        <f t="shared" si="226"/>
        <v>0</v>
      </c>
      <c r="AQ426" s="8">
        <f t="shared" si="226"/>
        <v>455.16899999999998</v>
      </c>
      <c r="AR426" s="128">
        <f t="shared" si="210"/>
        <v>0.77562180068297526</v>
      </c>
    </row>
    <row r="427" spans="1:44" ht="30" x14ac:dyDescent="0.25">
      <c r="A427" s="59"/>
      <c r="B427" s="27"/>
      <c r="C427" s="37" t="s">
        <v>62</v>
      </c>
      <c r="D427" s="42" t="s">
        <v>63</v>
      </c>
      <c r="E427" s="8">
        <v>586.84400000000005</v>
      </c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>
        <v>455.16899999999998</v>
      </c>
      <c r="AR427" s="128">
        <f t="shared" si="210"/>
        <v>0.77562180068297526</v>
      </c>
    </row>
    <row r="428" spans="1:44" ht="30" x14ac:dyDescent="0.25">
      <c r="A428" s="59"/>
      <c r="B428" s="27" t="s">
        <v>189</v>
      </c>
      <c r="C428" s="28"/>
      <c r="D428" s="28" t="s">
        <v>190</v>
      </c>
      <c r="E428" s="32">
        <f t="shared" ref="E428:AQ428" si="227">E429+E433+E437</f>
        <v>23308.400000000001</v>
      </c>
      <c r="F428" s="32">
        <f t="shared" si="227"/>
        <v>17883.669999999998</v>
      </c>
      <c r="G428" s="32">
        <f t="shared" si="227"/>
        <v>17886.669999999998</v>
      </c>
      <c r="H428" s="32">
        <f t="shared" si="227"/>
        <v>17889.669999999998</v>
      </c>
      <c r="I428" s="32">
        <f t="shared" si="227"/>
        <v>17892.669999999998</v>
      </c>
      <c r="J428" s="32">
        <f t="shared" si="227"/>
        <v>17895.669999999998</v>
      </c>
      <c r="K428" s="32">
        <f t="shared" si="227"/>
        <v>17898.669999999998</v>
      </c>
      <c r="L428" s="32">
        <f t="shared" si="227"/>
        <v>17901.669999999998</v>
      </c>
      <c r="M428" s="32">
        <f t="shared" si="227"/>
        <v>17904.669999999998</v>
      </c>
      <c r="N428" s="32">
        <f t="shared" si="227"/>
        <v>17907.669999999998</v>
      </c>
      <c r="O428" s="32">
        <f t="shared" si="227"/>
        <v>17910.669999999998</v>
      </c>
      <c r="P428" s="32">
        <f t="shared" si="227"/>
        <v>17913.669999999998</v>
      </c>
      <c r="Q428" s="32">
        <f t="shared" si="227"/>
        <v>17916.669999999998</v>
      </c>
      <c r="R428" s="32">
        <f t="shared" si="227"/>
        <v>17919.669999999998</v>
      </c>
      <c r="S428" s="32">
        <f t="shared" si="227"/>
        <v>17922.669999999998</v>
      </c>
      <c r="T428" s="32">
        <f t="shared" si="227"/>
        <v>17925.669999999998</v>
      </c>
      <c r="U428" s="32">
        <f t="shared" si="227"/>
        <v>17928.669999999998</v>
      </c>
      <c r="V428" s="32">
        <f t="shared" si="227"/>
        <v>17931.669999999998</v>
      </c>
      <c r="W428" s="32">
        <f t="shared" si="227"/>
        <v>17934.669999999998</v>
      </c>
      <c r="X428" s="32">
        <f t="shared" si="227"/>
        <v>17937.669999999998</v>
      </c>
      <c r="Y428" s="32">
        <f t="shared" si="227"/>
        <v>17940.669999999998</v>
      </c>
      <c r="Z428" s="32">
        <f t="shared" si="227"/>
        <v>17943.669999999998</v>
      </c>
      <c r="AA428" s="32">
        <f t="shared" si="227"/>
        <v>17946.669999999998</v>
      </c>
      <c r="AB428" s="32">
        <f t="shared" si="227"/>
        <v>17949.669999999998</v>
      </c>
      <c r="AC428" s="32">
        <f t="shared" si="227"/>
        <v>17952.669999999998</v>
      </c>
      <c r="AD428" s="32">
        <f t="shared" si="227"/>
        <v>17955.669999999998</v>
      </c>
      <c r="AE428" s="32">
        <f t="shared" si="227"/>
        <v>17958.669999999998</v>
      </c>
      <c r="AF428" s="32">
        <f t="shared" si="227"/>
        <v>17961.669999999998</v>
      </c>
      <c r="AG428" s="32">
        <f t="shared" si="227"/>
        <v>17964.669999999998</v>
      </c>
      <c r="AH428" s="32">
        <f t="shared" si="227"/>
        <v>17967.669999999998</v>
      </c>
      <c r="AI428" s="32">
        <f t="shared" si="227"/>
        <v>17970.669999999998</v>
      </c>
      <c r="AJ428" s="32">
        <f t="shared" si="227"/>
        <v>17973.669999999998</v>
      </c>
      <c r="AK428" s="32">
        <f t="shared" si="227"/>
        <v>17976.669999999998</v>
      </c>
      <c r="AL428" s="32">
        <f t="shared" si="227"/>
        <v>17979.669999999998</v>
      </c>
      <c r="AM428" s="32">
        <f t="shared" si="227"/>
        <v>17982.669999999998</v>
      </c>
      <c r="AN428" s="32">
        <f t="shared" si="227"/>
        <v>17985.669999999998</v>
      </c>
      <c r="AO428" s="32">
        <f t="shared" si="227"/>
        <v>17988.669999999998</v>
      </c>
      <c r="AP428" s="32">
        <f t="shared" si="227"/>
        <v>17991.669999999998</v>
      </c>
      <c r="AQ428" s="32">
        <f t="shared" si="227"/>
        <v>22953.953000000001</v>
      </c>
      <c r="AR428" s="128">
        <f t="shared" si="210"/>
        <v>0.98479316469598943</v>
      </c>
    </row>
    <row r="429" spans="1:44" ht="45" x14ac:dyDescent="0.25">
      <c r="A429" s="59"/>
      <c r="B429" s="27" t="s">
        <v>191</v>
      </c>
      <c r="C429" s="28"/>
      <c r="D429" s="28" t="s">
        <v>192</v>
      </c>
      <c r="E429" s="32">
        <f>E431</f>
        <v>103.9</v>
      </c>
      <c r="F429" s="32">
        <f t="shared" ref="F429:AQ434" si="228">F430</f>
        <v>5104.2</v>
      </c>
      <c r="G429" s="32">
        <f t="shared" si="228"/>
        <v>5105.2</v>
      </c>
      <c r="H429" s="32">
        <f t="shared" si="228"/>
        <v>5106.2</v>
      </c>
      <c r="I429" s="32">
        <f t="shared" si="228"/>
        <v>5107.2</v>
      </c>
      <c r="J429" s="32">
        <f t="shared" si="228"/>
        <v>5108.2</v>
      </c>
      <c r="K429" s="32">
        <f t="shared" si="228"/>
        <v>5109.2</v>
      </c>
      <c r="L429" s="32">
        <f t="shared" si="228"/>
        <v>5110.2</v>
      </c>
      <c r="M429" s="32">
        <f t="shared" si="228"/>
        <v>5111.2</v>
      </c>
      <c r="N429" s="32">
        <f t="shared" si="228"/>
        <v>5112.2</v>
      </c>
      <c r="O429" s="32">
        <f t="shared" si="228"/>
        <v>5113.2</v>
      </c>
      <c r="P429" s="32">
        <f t="shared" si="228"/>
        <v>5114.2</v>
      </c>
      <c r="Q429" s="32">
        <f t="shared" si="228"/>
        <v>5115.2</v>
      </c>
      <c r="R429" s="32">
        <f t="shared" si="228"/>
        <v>5116.2</v>
      </c>
      <c r="S429" s="32">
        <f t="shared" si="228"/>
        <v>5117.2</v>
      </c>
      <c r="T429" s="32">
        <f t="shared" si="228"/>
        <v>5118.2</v>
      </c>
      <c r="U429" s="32">
        <f t="shared" si="228"/>
        <v>5119.2</v>
      </c>
      <c r="V429" s="32">
        <f t="shared" si="228"/>
        <v>5120.2</v>
      </c>
      <c r="W429" s="32">
        <f t="shared" si="228"/>
        <v>5121.2</v>
      </c>
      <c r="X429" s="32">
        <f t="shared" si="228"/>
        <v>5122.2</v>
      </c>
      <c r="Y429" s="32">
        <f t="shared" si="228"/>
        <v>5123.2</v>
      </c>
      <c r="Z429" s="32">
        <f t="shared" si="228"/>
        <v>5124.2</v>
      </c>
      <c r="AA429" s="32">
        <f t="shared" si="228"/>
        <v>5125.2</v>
      </c>
      <c r="AB429" s="32">
        <f t="shared" si="228"/>
        <v>5126.2</v>
      </c>
      <c r="AC429" s="32">
        <f t="shared" si="228"/>
        <v>5127.2</v>
      </c>
      <c r="AD429" s="32">
        <f t="shared" si="228"/>
        <v>5128.2</v>
      </c>
      <c r="AE429" s="32">
        <f t="shared" si="228"/>
        <v>5129.2</v>
      </c>
      <c r="AF429" s="32">
        <f t="shared" si="228"/>
        <v>5130.2</v>
      </c>
      <c r="AG429" s="32">
        <f t="shared" si="228"/>
        <v>5131.2</v>
      </c>
      <c r="AH429" s="32">
        <f t="shared" si="228"/>
        <v>5132.2</v>
      </c>
      <c r="AI429" s="32">
        <f t="shared" si="228"/>
        <v>5133.2</v>
      </c>
      <c r="AJ429" s="32">
        <f t="shared" si="228"/>
        <v>5134.2</v>
      </c>
      <c r="AK429" s="32">
        <f t="shared" si="228"/>
        <v>5135.2</v>
      </c>
      <c r="AL429" s="32">
        <f t="shared" si="228"/>
        <v>5136.2</v>
      </c>
      <c r="AM429" s="32">
        <f t="shared" si="228"/>
        <v>5137.2</v>
      </c>
      <c r="AN429" s="32">
        <f t="shared" si="228"/>
        <v>5138.2</v>
      </c>
      <c r="AO429" s="32">
        <f t="shared" si="228"/>
        <v>5139.2</v>
      </c>
      <c r="AP429" s="32">
        <f t="shared" si="228"/>
        <v>5140.2</v>
      </c>
      <c r="AQ429" s="32">
        <f t="shared" si="228"/>
        <v>83.123000000000005</v>
      </c>
      <c r="AR429" s="128">
        <f t="shared" si="210"/>
        <v>0.8000288739172281</v>
      </c>
    </row>
    <row r="430" spans="1:44" ht="42.75" customHeight="1" x14ac:dyDescent="0.25">
      <c r="A430" s="59"/>
      <c r="B430" s="103" t="s">
        <v>204</v>
      </c>
      <c r="C430" s="104"/>
      <c r="D430" s="75" t="s">
        <v>205</v>
      </c>
      <c r="E430" s="32">
        <f>E431</f>
        <v>103.9</v>
      </c>
      <c r="F430" s="32">
        <f t="shared" si="228"/>
        <v>5104.2</v>
      </c>
      <c r="G430" s="32">
        <f t="shared" si="228"/>
        <v>5105.2</v>
      </c>
      <c r="H430" s="32">
        <f t="shared" si="228"/>
        <v>5106.2</v>
      </c>
      <c r="I430" s="32">
        <f t="shared" si="228"/>
        <v>5107.2</v>
      </c>
      <c r="J430" s="32">
        <f t="shared" si="228"/>
        <v>5108.2</v>
      </c>
      <c r="K430" s="32">
        <f t="shared" si="228"/>
        <v>5109.2</v>
      </c>
      <c r="L430" s="32">
        <f t="shared" si="228"/>
        <v>5110.2</v>
      </c>
      <c r="M430" s="32">
        <f t="shared" si="228"/>
        <v>5111.2</v>
      </c>
      <c r="N430" s="32">
        <f t="shared" si="228"/>
        <v>5112.2</v>
      </c>
      <c r="O430" s="32">
        <f t="shared" si="228"/>
        <v>5113.2</v>
      </c>
      <c r="P430" s="32">
        <f t="shared" si="228"/>
        <v>5114.2</v>
      </c>
      <c r="Q430" s="32">
        <f t="shared" si="228"/>
        <v>5115.2</v>
      </c>
      <c r="R430" s="32">
        <f t="shared" si="228"/>
        <v>5116.2</v>
      </c>
      <c r="S430" s="32">
        <f t="shared" si="228"/>
        <v>5117.2</v>
      </c>
      <c r="T430" s="32">
        <f t="shared" si="228"/>
        <v>5118.2</v>
      </c>
      <c r="U430" s="32">
        <f t="shared" si="228"/>
        <v>5119.2</v>
      </c>
      <c r="V430" s="32">
        <f t="shared" si="228"/>
        <v>5120.2</v>
      </c>
      <c r="W430" s="32">
        <f t="shared" si="228"/>
        <v>5121.2</v>
      </c>
      <c r="X430" s="32">
        <f t="shared" si="228"/>
        <v>5122.2</v>
      </c>
      <c r="Y430" s="32">
        <f t="shared" si="228"/>
        <v>5123.2</v>
      </c>
      <c r="Z430" s="32">
        <f t="shared" si="228"/>
        <v>5124.2</v>
      </c>
      <c r="AA430" s="32">
        <f t="shared" si="228"/>
        <v>5125.2</v>
      </c>
      <c r="AB430" s="32">
        <f t="shared" si="228"/>
        <v>5126.2</v>
      </c>
      <c r="AC430" s="32">
        <f t="shared" si="228"/>
        <v>5127.2</v>
      </c>
      <c r="AD430" s="32">
        <f t="shared" si="228"/>
        <v>5128.2</v>
      </c>
      <c r="AE430" s="32">
        <f t="shared" si="228"/>
        <v>5129.2</v>
      </c>
      <c r="AF430" s="32">
        <f t="shared" si="228"/>
        <v>5130.2</v>
      </c>
      <c r="AG430" s="32">
        <f t="shared" si="228"/>
        <v>5131.2</v>
      </c>
      <c r="AH430" s="32">
        <f t="shared" si="228"/>
        <v>5132.2</v>
      </c>
      <c r="AI430" s="32">
        <f t="shared" si="228"/>
        <v>5133.2</v>
      </c>
      <c r="AJ430" s="32">
        <f t="shared" si="228"/>
        <v>5134.2</v>
      </c>
      <c r="AK430" s="32">
        <f t="shared" si="228"/>
        <v>5135.2</v>
      </c>
      <c r="AL430" s="32">
        <f t="shared" si="228"/>
        <v>5136.2</v>
      </c>
      <c r="AM430" s="32">
        <f t="shared" si="228"/>
        <v>5137.2</v>
      </c>
      <c r="AN430" s="32">
        <f t="shared" si="228"/>
        <v>5138.2</v>
      </c>
      <c r="AO430" s="32">
        <f t="shared" si="228"/>
        <v>5139.2</v>
      </c>
      <c r="AP430" s="32">
        <f t="shared" si="228"/>
        <v>5140.2</v>
      </c>
      <c r="AQ430" s="32">
        <f t="shared" si="228"/>
        <v>83.123000000000005</v>
      </c>
      <c r="AR430" s="128">
        <f t="shared" si="210"/>
        <v>0.8000288739172281</v>
      </c>
    </row>
    <row r="431" spans="1:44" ht="45" x14ac:dyDescent="0.25">
      <c r="A431" s="59"/>
      <c r="B431" s="27" t="s">
        <v>206</v>
      </c>
      <c r="C431" s="27"/>
      <c r="D431" s="57" t="s">
        <v>207</v>
      </c>
      <c r="E431" s="32">
        <f>E432</f>
        <v>103.9</v>
      </c>
      <c r="F431" s="32">
        <f t="shared" si="228"/>
        <v>5104.2</v>
      </c>
      <c r="G431" s="32">
        <f t="shared" si="228"/>
        <v>5105.2</v>
      </c>
      <c r="H431" s="32">
        <f t="shared" si="228"/>
        <v>5106.2</v>
      </c>
      <c r="I431" s="32">
        <f t="shared" si="228"/>
        <v>5107.2</v>
      </c>
      <c r="J431" s="32">
        <f t="shared" si="228"/>
        <v>5108.2</v>
      </c>
      <c r="K431" s="32">
        <f t="shared" si="228"/>
        <v>5109.2</v>
      </c>
      <c r="L431" s="32">
        <f t="shared" si="228"/>
        <v>5110.2</v>
      </c>
      <c r="M431" s="32">
        <f t="shared" si="228"/>
        <v>5111.2</v>
      </c>
      <c r="N431" s="32">
        <f t="shared" si="228"/>
        <v>5112.2</v>
      </c>
      <c r="O431" s="32">
        <f t="shared" si="228"/>
        <v>5113.2</v>
      </c>
      <c r="P431" s="32">
        <f t="shared" si="228"/>
        <v>5114.2</v>
      </c>
      <c r="Q431" s="32">
        <f t="shared" si="228"/>
        <v>5115.2</v>
      </c>
      <c r="R431" s="32">
        <f t="shared" si="228"/>
        <v>5116.2</v>
      </c>
      <c r="S431" s="32">
        <f t="shared" si="228"/>
        <v>5117.2</v>
      </c>
      <c r="T431" s="32">
        <f t="shared" si="228"/>
        <v>5118.2</v>
      </c>
      <c r="U431" s="32">
        <f t="shared" si="228"/>
        <v>5119.2</v>
      </c>
      <c r="V431" s="32">
        <f t="shared" si="228"/>
        <v>5120.2</v>
      </c>
      <c r="W431" s="32">
        <f t="shared" si="228"/>
        <v>5121.2</v>
      </c>
      <c r="X431" s="32">
        <f t="shared" si="228"/>
        <v>5122.2</v>
      </c>
      <c r="Y431" s="32">
        <f t="shared" si="228"/>
        <v>5123.2</v>
      </c>
      <c r="Z431" s="32">
        <f t="shared" si="228"/>
        <v>5124.2</v>
      </c>
      <c r="AA431" s="32">
        <f t="shared" si="228"/>
        <v>5125.2</v>
      </c>
      <c r="AB431" s="32">
        <f t="shared" si="228"/>
        <v>5126.2</v>
      </c>
      <c r="AC431" s="32">
        <f t="shared" si="228"/>
        <v>5127.2</v>
      </c>
      <c r="AD431" s="32">
        <f t="shared" si="228"/>
        <v>5128.2</v>
      </c>
      <c r="AE431" s="32">
        <f t="shared" si="228"/>
        <v>5129.2</v>
      </c>
      <c r="AF431" s="32">
        <f t="shared" si="228"/>
        <v>5130.2</v>
      </c>
      <c r="AG431" s="32">
        <f t="shared" si="228"/>
        <v>5131.2</v>
      </c>
      <c r="AH431" s="32">
        <f t="shared" si="228"/>
        <v>5132.2</v>
      </c>
      <c r="AI431" s="32">
        <f t="shared" si="228"/>
        <v>5133.2</v>
      </c>
      <c r="AJ431" s="32">
        <f t="shared" si="228"/>
        <v>5134.2</v>
      </c>
      <c r="AK431" s="32">
        <f t="shared" si="228"/>
        <v>5135.2</v>
      </c>
      <c r="AL431" s="32">
        <f t="shared" si="228"/>
        <v>5136.2</v>
      </c>
      <c r="AM431" s="32">
        <f t="shared" si="228"/>
        <v>5137.2</v>
      </c>
      <c r="AN431" s="32">
        <f t="shared" si="228"/>
        <v>5138.2</v>
      </c>
      <c r="AO431" s="32">
        <f t="shared" si="228"/>
        <v>5139.2</v>
      </c>
      <c r="AP431" s="32">
        <f t="shared" si="228"/>
        <v>5140.2</v>
      </c>
      <c r="AQ431" s="32">
        <f t="shared" si="228"/>
        <v>83.123000000000005</v>
      </c>
      <c r="AR431" s="128">
        <f t="shared" si="210"/>
        <v>0.8000288739172281</v>
      </c>
    </row>
    <row r="432" spans="1:44" ht="30" x14ac:dyDescent="0.25">
      <c r="A432" s="59"/>
      <c r="B432" s="56"/>
      <c r="C432" s="37" t="s">
        <v>62</v>
      </c>
      <c r="D432" s="48" t="s">
        <v>63</v>
      </c>
      <c r="E432" s="32">
        <v>103.9</v>
      </c>
      <c r="F432" s="32">
        <f t="shared" si="228"/>
        <v>5104.2</v>
      </c>
      <c r="G432" s="32">
        <f t="shared" si="228"/>
        <v>5105.2</v>
      </c>
      <c r="H432" s="32">
        <f t="shared" si="228"/>
        <v>5106.2</v>
      </c>
      <c r="I432" s="32">
        <f t="shared" si="228"/>
        <v>5107.2</v>
      </c>
      <c r="J432" s="32">
        <f t="shared" si="228"/>
        <v>5108.2</v>
      </c>
      <c r="K432" s="32">
        <f t="shared" si="228"/>
        <v>5109.2</v>
      </c>
      <c r="L432" s="32">
        <f t="shared" si="228"/>
        <v>5110.2</v>
      </c>
      <c r="M432" s="32">
        <f t="shared" si="228"/>
        <v>5111.2</v>
      </c>
      <c r="N432" s="32">
        <f t="shared" si="228"/>
        <v>5112.2</v>
      </c>
      <c r="O432" s="32">
        <f t="shared" si="228"/>
        <v>5113.2</v>
      </c>
      <c r="P432" s="32">
        <f t="shared" si="228"/>
        <v>5114.2</v>
      </c>
      <c r="Q432" s="32">
        <f t="shared" si="228"/>
        <v>5115.2</v>
      </c>
      <c r="R432" s="32">
        <f t="shared" si="228"/>
        <v>5116.2</v>
      </c>
      <c r="S432" s="32">
        <f t="shared" si="228"/>
        <v>5117.2</v>
      </c>
      <c r="T432" s="32">
        <f t="shared" si="228"/>
        <v>5118.2</v>
      </c>
      <c r="U432" s="32">
        <f t="shared" si="228"/>
        <v>5119.2</v>
      </c>
      <c r="V432" s="32">
        <f t="shared" si="228"/>
        <v>5120.2</v>
      </c>
      <c r="W432" s="32">
        <f t="shared" si="228"/>
        <v>5121.2</v>
      </c>
      <c r="X432" s="32">
        <f t="shared" si="228"/>
        <v>5122.2</v>
      </c>
      <c r="Y432" s="32">
        <f t="shared" si="228"/>
        <v>5123.2</v>
      </c>
      <c r="Z432" s="32">
        <f t="shared" si="228"/>
        <v>5124.2</v>
      </c>
      <c r="AA432" s="32">
        <f t="shared" si="228"/>
        <v>5125.2</v>
      </c>
      <c r="AB432" s="32">
        <f t="shared" si="228"/>
        <v>5126.2</v>
      </c>
      <c r="AC432" s="32">
        <f t="shared" si="228"/>
        <v>5127.2</v>
      </c>
      <c r="AD432" s="32">
        <f t="shared" si="228"/>
        <v>5128.2</v>
      </c>
      <c r="AE432" s="32">
        <f t="shared" si="228"/>
        <v>5129.2</v>
      </c>
      <c r="AF432" s="32">
        <f t="shared" si="228"/>
        <v>5130.2</v>
      </c>
      <c r="AG432" s="32">
        <f t="shared" si="228"/>
        <v>5131.2</v>
      </c>
      <c r="AH432" s="32">
        <f t="shared" si="228"/>
        <v>5132.2</v>
      </c>
      <c r="AI432" s="32">
        <f t="shared" si="228"/>
        <v>5133.2</v>
      </c>
      <c r="AJ432" s="32">
        <f t="shared" si="228"/>
        <v>5134.2</v>
      </c>
      <c r="AK432" s="32">
        <f t="shared" si="228"/>
        <v>5135.2</v>
      </c>
      <c r="AL432" s="32">
        <f t="shared" si="228"/>
        <v>5136.2</v>
      </c>
      <c r="AM432" s="32">
        <f t="shared" si="228"/>
        <v>5137.2</v>
      </c>
      <c r="AN432" s="32">
        <f t="shared" si="228"/>
        <v>5138.2</v>
      </c>
      <c r="AO432" s="32">
        <f t="shared" si="228"/>
        <v>5139.2</v>
      </c>
      <c r="AP432" s="32">
        <f t="shared" si="228"/>
        <v>5140.2</v>
      </c>
      <c r="AQ432" s="32">
        <v>83.123000000000005</v>
      </c>
      <c r="AR432" s="128">
        <f t="shared" si="210"/>
        <v>0.8000288739172281</v>
      </c>
    </row>
    <row r="433" spans="1:44" ht="60" x14ac:dyDescent="0.25">
      <c r="A433" s="59"/>
      <c r="B433" s="27" t="s">
        <v>208</v>
      </c>
      <c r="C433" s="28"/>
      <c r="D433" s="28" t="s">
        <v>452</v>
      </c>
      <c r="E433" s="32">
        <f>E434</f>
        <v>15265.2</v>
      </c>
      <c r="F433" s="32">
        <f t="shared" si="228"/>
        <v>5104.2</v>
      </c>
      <c r="G433" s="32">
        <f t="shared" si="228"/>
        <v>5105.2</v>
      </c>
      <c r="H433" s="32">
        <f t="shared" si="228"/>
        <v>5106.2</v>
      </c>
      <c r="I433" s="32">
        <f t="shared" si="228"/>
        <v>5107.2</v>
      </c>
      <c r="J433" s="32">
        <f t="shared" si="228"/>
        <v>5108.2</v>
      </c>
      <c r="K433" s="32">
        <f t="shared" si="228"/>
        <v>5109.2</v>
      </c>
      <c r="L433" s="32">
        <f t="shared" si="228"/>
        <v>5110.2</v>
      </c>
      <c r="M433" s="32">
        <f t="shared" si="228"/>
        <v>5111.2</v>
      </c>
      <c r="N433" s="32">
        <f t="shared" si="228"/>
        <v>5112.2</v>
      </c>
      <c r="O433" s="32">
        <f t="shared" si="228"/>
        <v>5113.2</v>
      </c>
      <c r="P433" s="32">
        <f t="shared" si="228"/>
        <v>5114.2</v>
      </c>
      <c r="Q433" s="32">
        <f t="shared" si="228"/>
        <v>5115.2</v>
      </c>
      <c r="R433" s="32">
        <f t="shared" si="228"/>
        <v>5116.2</v>
      </c>
      <c r="S433" s="32">
        <f t="shared" si="228"/>
        <v>5117.2</v>
      </c>
      <c r="T433" s="32">
        <f t="shared" si="228"/>
        <v>5118.2</v>
      </c>
      <c r="U433" s="32">
        <f t="shared" si="228"/>
        <v>5119.2</v>
      </c>
      <c r="V433" s="32">
        <f t="shared" si="228"/>
        <v>5120.2</v>
      </c>
      <c r="W433" s="32">
        <f t="shared" si="228"/>
        <v>5121.2</v>
      </c>
      <c r="X433" s="32">
        <f t="shared" si="228"/>
        <v>5122.2</v>
      </c>
      <c r="Y433" s="32">
        <f t="shared" si="228"/>
        <v>5123.2</v>
      </c>
      <c r="Z433" s="32">
        <f t="shared" si="228"/>
        <v>5124.2</v>
      </c>
      <c r="AA433" s="32">
        <f t="shared" si="228"/>
        <v>5125.2</v>
      </c>
      <c r="AB433" s="32">
        <f t="shared" si="228"/>
        <v>5126.2</v>
      </c>
      <c r="AC433" s="32">
        <f t="shared" si="228"/>
        <v>5127.2</v>
      </c>
      <c r="AD433" s="32">
        <f t="shared" si="228"/>
        <v>5128.2</v>
      </c>
      <c r="AE433" s="32">
        <f t="shared" si="228"/>
        <v>5129.2</v>
      </c>
      <c r="AF433" s="32">
        <f t="shared" si="228"/>
        <v>5130.2</v>
      </c>
      <c r="AG433" s="32">
        <f t="shared" si="228"/>
        <v>5131.2</v>
      </c>
      <c r="AH433" s="32">
        <f t="shared" si="228"/>
        <v>5132.2</v>
      </c>
      <c r="AI433" s="32">
        <f t="shared" si="228"/>
        <v>5133.2</v>
      </c>
      <c r="AJ433" s="32">
        <f t="shared" si="228"/>
        <v>5134.2</v>
      </c>
      <c r="AK433" s="32">
        <f t="shared" si="228"/>
        <v>5135.2</v>
      </c>
      <c r="AL433" s="32">
        <f t="shared" si="228"/>
        <v>5136.2</v>
      </c>
      <c r="AM433" s="32">
        <f t="shared" si="228"/>
        <v>5137.2</v>
      </c>
      <c r="AN433" s="32">
        <f t="shared" si="228"/>
        <v>5138.2</v>
      </c>
      <c r="AO433" s="32">
        <f t="shared" si="228"/>
        <v>5139.2</v>
      </c>
      <c r="AP433" s="32">
        <f t="shared" si="228"/>
        <v>5140.2</v>
      </c>
      <c r="AQ433" s="32">
        <f t="shared" si="228"/>
        <v>15186.87</v>
      </c>
      <c r="AR433" s="128">
        <f t="shared" si="210"/>
        <v>0.99486872101249901</v>
      </c>
    </row>
    <row r="434" spans="1:44" ht="60.75" customHeight="1" x14ac:dyDescent="0.25">
      <c r="A434" s="59"/>
      <c r="B434" s="27" t="s">
        <v>219</v>
      </c>
      <c r="C434" s="56"/>
      <c r="D434" s="75" t="s">
        <v>205</v>
      </c>
      <c r="E434" s="32">
        <f>E435</f>
        <v>15265.2</v>
      </c>
      <c r="F434" s="32">
        <f t="shared" si="228"/>
        <v>5104.2</v>
      </c>
      <c r="G434" s="32">
        <f t="shared" si="228"/>
        <v>5105.2</v>
      </c>
      <c r="H434" s="32">
        <f t="shared" si="228"/>
        <v>5106.2</v>
      </c>
      <c r="I434" s="32">
        <f t="shared" si="228"/>
        <v>5107.2</v>
      </c>
      <c r="J434" s="32">
        <f t="shared" si="228"/>
        <v>5108.2</v>
      </c>
      <c r="K434" s="32">
        <f t="shared" si="228"/>
        <v>5109.2</v>
      </c>
      <c r="L434" s="32">
        <f t="shared" si="228"/>
        <v>5110.2</v>
      </c>
      <c r="M434" s="32">
        <f t="shared" si="228"/>
        <v>5111.2</v>
      </c>
      <c r="N434" s="32">
        <f t="shared" si="228"/>
        <v>5112.2</v>
      </c>
      <c r="O434" s="32">
        <f t="shared" si="228"/>
        <v>5113.2</v>
      </c>
      <c r="P434" s="32">
        <f t="shared" si="228"/>
        <v>5114.2</v>
      </c>
      <c r="Q434" s="32">
        <f t="shared" si="228"/>
        <v>5115.2</v>
      </c>
      <c r="R434" s="32">
        <f t="shared" si="228"/>
        <v>5116.2</v>
      </c>
      <c r="S434" s="32">
        <f t="shared" si="228"/>
        <v>5117.2</v>
      </c>
      <c r="T434" s="32">
        <f t="shared" si="228"/>
        <v>5118.2</v>
      </c>
      <c r="U434" s="32">
        <f t="shared" si="228"/>
        <v>5119.2</v>
      </c>
      <c r="V434" s="32">
        <f t="shared" si="228"/>
        <v>5120.2</v>
      </c>
      <c r="W434" s="32">
        <f t="shared" si="228"/>
        <v>5121.2</v>
      </c>
      <c r="X434" s="32">
        <f t="shared" si="228"/>
        <v>5122.2</v>
      </c>
      <c r="Y434" s="32">
        <f t="shared" si="228"/>
        <v>5123.2</v>
      </c>
      <c r="Z434" s="32">
        <f t="shared" si="228"/>
        <v>5124.2</v>
      </c>
      <c r="AA434" s="32">
        <f t="shared" si="228"/>
        <v>5125.2</v>
      </c>
      <c r="AB434" s="32">
        <f t="shared" si="228"/>
        <v>5126.2</v>
      </c>
      <c r="AC434" s="32">
        <f t="shared" si="228"/>
        <v>5127.2</v>
      </c>
      <c r="AD434" s="32">
        <f t="shared" si="228"/>
        <v>5128.2</v>
      </c>
      <c r="AE434" s="32">
        <f t="shared" si="228"/>
        <v>5129.2</v>
      </c>
      <c r="AF434" s="32">
        <f t="shared" si="228"/>
        <v>5130.2</v>
      </c>
      <c r="AG434" s="32">
        <f t="shared" si="228"/>
        <v>5131.2</v>
      </c>
      <c r="AH434" s="32">
        <f t="shared" ref="AH434:AQ434" si="229">AH435</f>
        <v>5132.2</v>
      </c>
      <c r="AI434" s="32">
        <f t="shared" si="229"/>
        <v>5133.2</v>
      </c>
      <c r="AJ434" s="32">
        <f t="shared" si="229"/>
        <v>5134.2</v>
      </c>
      <c r="AK434" s="32">
        <f t="shared" si="229"/>
        <v>5135.2</v>
      </c>
      <c r="AL434" s="32">
        <f t="shared" si="229"/>
        <v>5136.2</v>
      </c>
      <c r="AM434" s="32">
        <f t="shared" si="229"/>
        <v>5137.2</v>
      </c>
      <c r="AN434" s="32">
        <f t="shared" si="229"/>
        <v>5138.2</v>
      </c>
      <c r="AO434" s="32">
        <f t="shared" si="229"/>
        <v>5139.2</v>
      </c>
      <c r="AP434" s="32">
        <f t="shared" si="229"/>
        <v>5140.2</v>
      </c>
      <c r="AQ434" s="32">
        <f t="shared" si="229"/>
        <v>15186.87</v>
      </c>
      <c r="AR434" s="128">
        <f t="shared" si="210"/>
        <v>0.99486872101249901</v>
      </c>
    </row>
    <row r="435" spans="1:44" ht="45" x14ac:dyDescent="0.25">
      <c r="A435" s="59"/>
      <c r="B435" s="27" t="s">
        <v>220</v>
      </c>
      <c r="C435" s="56"/>
      <c r="D435" s="57" t="s">
        <v>207</v>
      </c>
      <c r="E435" s="32">
        <f>E436</f>
        <v>15265.2</v>
      </c>
      <c r="F435" s="32">
        <f t="shared" ref="F435:AQ435" si="230">F436</f>
        <v>5104.2</v>
      </c>
      <c r="G435" s="32">
        <f t="shared" si="230"/>
        <v>5105.2</v>
      </c>
      <c r="H435" s="32">
        <f t="shared" si="230"/>
        <v>5106.2</v>
      </c>
      <c r="I435" s="32">
        <f t="shared" si="230"/>
        <v>5107.2</v>
      </c>
      <c r="J435" s="32">
        <f t="shared" si="230"/>
        <v>5108.2</v>
      </c>
      <c r="K435" s="32">
        <f t="shared" si="230"/>
        <v>5109.2</v>
      </c>
      <c r="L435" s="32">
        <f t="shared" si="230"/>
        <v>5110.2</v>
      </c>
      <c r="M435" s="32">
        <f t="shared" si="230"/>
        <v>5111.2</v>
      </c>
      <c r="N435" s="32">
        <f t="shared" si="230"/>
        <v>5112.2</v>
      </c>
      <c r="O435" s="32">
        <f t="shared" si="230"/>
        <v>5113.2</v>
      </c>
      <c r="P435" s="32">
        <f t="shared" si="230"/>
        <v>5114.2</v>
      </c>
      <c r="Q435" s="32">
        <f t="shared" si="230"/>
        <v>5115.2</v>
      </c>
      <c r="R435" s="32">
        <f t="shared" si="230"/>
        <v>5116.2</v>
      </c>
      <c r="S435" s="32">
        <f t="shared" si="230"/>
        <v>5117.2</v>
      </c>
      <c r="T435" s="32">
        <f t="shared" si="230"/>
        <v>5118.2</v>
      </c>
      <c r="U435" s="32">
        <f t="shared" si="230"/>
        <v>5119.2</v>
      </c>
      <c r="V435" s="32">
        <f t="shared" si="230"/>
        <v>5120.2</v>
      </c>
      <c r="W435" s="32">
        <f t="shared" si="230"/>
        <v>5121.2</v>
      </c>
      <c r="X435" s="32">
        <f t="shared" si="230"/>
        <v>5122.2</v>
      </c>
      <c r="Y435" s="32">
        <f t="shared" si="230"/>
        <v>5123.2</v>
      </c>
      <c r="Z435" s="32">
        <f t="shared" si="230"/>
        <v>5124.2</v>
      </c>
      <c r="AA435" s="32">
        <f t="shared" si="230"/>
        <v>5125.2</v>
      </c>
      <c r="AB435" s="32">
        <f t="shared" si="230"/>
        <v>5126.2</v>
      </c>
      <c r="AC435" s="32">
        <f t="shared" si="230"/>
        <v>5127.2</v>
      </c>
      <c r="AD435" s="32">
        <f t="shared" si="230"/>
        <v>5128.2</v>
      </c>
      <c r="AE435" s="32">
        <f t="shared" si="230"/>
        <v>5129.2</v>
      </c>
      <c r="AF435" s="32">
        <f t="shared" si="230"/>
        <v>5130.2</v>
      </c>
      <c r="AG435" s="32">
        <f t="shared" si="230"/>
        <v>5131.2</v>
      </c>
      <c r="AH435" s="32">
        <f t="shared" si="230"/>
        <v>5132.2</v>
      </c>
      <c r="AI435" s="32">
        <f t="shared" si="230"/>
        <v>5133.2</v>
      </c>
      <c r="AJ435" s="32">
        <f t="shared" si="230"/>
        <v>5134.2</v>
      </c>
      <c r="AK435" s="32">
        <f t="shared" si="230"/>
        <v>5135.2</v>
      </c>
      <c r="AL435" s="32">
        <f t="shared" si="230"/>
        <v>5136.2</v>
      </c>
      <c r="AM435" s="32">
        <f t="shared" si="230"/>
        <v>5137.2</v>
      </c>
      <c r="AN435" s="32">
        <f t="shared" si="230"/>
        <v>5138.2</v>
      </c>
      <c r="AO435" s="32">
        <f t="shared" si="230"/>
        <v>5139.2</v>
      </c>
      <c r="AP435" s="32">
        <f t="shared" si="230"/>
        <v>5140.2</v>
      </c>
      <c r="AQ435" s="32">
        <f t="shared" si="230"/>
        <v>15186.87</v>
      </c>
      <c r="AR435" s="128">
        <f t="shared" si="210"/>
        <v>0.99486872101249901</v>
      </c>
    </row>
    <row r="436" spans="1:44" ht="51" customHeight="1" x14ac:dyDescent="0.25">
      <c r="A436" s="59"/>
      <c r="B436" s="56"/>
      <c r="C436" s="37" t="s">
        <v>13</v>
      </c>
      <c r="D436" s="48" t="s">
        <v>14</v>
      </c>
      <c r="E436" s="32">
        <v>15265.2</v>
      </c>
      <c r="F436" s="32">
        <v>5104.2</v>
      </c>
      <c r="G436" s="32">
        <v>5105.2</v>
      </c>
      <c r="H436" s="32">
        <v>5106.2</v>
      </c>
      <c r="I436" s="32">
        <v>5107.2</v>
      </c>
      <c r="J436" s="32">
        <v>5108.2</v>
      </c>
      <c r="K436" s="32">
        <v>5109.2</v>
      </c>
      <c r="L436" s="32">
        <v>5110.2</v>
      </c>
      <c r="M436" s="32">
        <v>5111.2</v>
      </c>
      <c r="N436" s="32">
        <v>5112.2</v>
      </c>
      <c r="O436" s="32">
        <v>5113.2</v>
      </c>
      <c r="P436" s="32">
        <v>5114.2</v>
      </c>
      <c r="Q436" s="32">
        <v>5115.2</v>
      </c>
      <c r="R436" s="32">
        <v>5116.2</v>
      </c>
      <c r="S436" s="32">
        <v>5117.2</v>
      </c>
      <c r="T436" s="32">
        <v>5118.2</v>
      </c>
      <c r="U436" s="32">
        <v>5119.2</v>
      </c>
      <c r="V436" s="32">
        <v>5120.2</v>
      </c>
      <c r="W436" s="32">
        <v>5121.2</v>
      </c>
      <c r="X436" s="32">
        <v>5122.2</v>
      </c>
      <c r="Y436" s="32">
        <v>5123.2</v>
      </c>
      <c r="Z436" s="32">
        <v>5124.2</v>
      </c>
      <c r="AA436" s="32">
        <v>5125.2</v>
      </c>
      <c r="AB436" s="32">
        <v>5126.2</v>
      </c>
      <c r="AC436" s="32">
        <v>5127.2</v>
      </c>
      <c r="AD436" s="32">
        <v>5128.2</v>
      </c>
      <c r="AE436" s="32">
        <v>5129.2</v>
      </c>
      <c r="AF436" s="32">
        <v>5130.2</v>
      </c>
      <c r="AG436" s="32">
        <v>5131.2</v>
      </c>
      <c r="AH436" s="32">
        <v>5132.2</v>
      </c>
      <c r="AI436" s="32">
        <v>5133.2</v>
      </c>
      <c r="AJ436" s="32">
        <v>5134.2</v>
      </c>
      <c r="AK436" s="32">
        <v>5135.2</v>
      </c>
      <c r="AL436" s="32">
        <v>5136.2</v>
      </c>
      <c r="AM436" s="32">
        <v>5137.2</v>
      </c>
      <c r="AN436" s="32">
        <v>5138.2</v>
      </c>
      <c r="AO436" s="32">
        <v>5139.2</v>
      </c>
      <c r="AP436" s="32">
        <v>5140.2</v>
      </c>
      <c r="AQ436" s="32">
        <v>15186.87</v>
      </c>
      <c r="AR436" s="128">
        <f t="shared" si="210"/>
        <v>0.99486872101249901</v>
      </c>
    </row>
    <row r="437" spans="1:44" ht="45" x14ac:dyDescent="0.25">
      <c r="A437" s="59"/>
      <c r="B437" s="27" t="s">
        <v>240</v>
      </c>
      <c r="C437" s="28"/>
      <c r="D437" s="28" t="s">
        <v>241</v>
      </c>
      <c r="E437" s="32">
        <f>E438+E441+E445</f>
        <v>7939.3</v>
      </c>
      <c r="F437" s="32">
        <f t="shared" ref="F437:AQ437" si="231">F438+F441+F445</f>
        <v>7675.27</v>
      </c>
      <c r="G437" s="32">
        <f t="shared" si="231"/>
        <v>7676.27</v>
      </c>
      <c r="H437" s="32">
        <f t="shared" si="231"/>
        <v>7677.27</v>
      </c>
      <c r="I437" s="32">
        <f t="shared" si="231"/>
        <v>7678.27</v>
      </c>
      <c r="J437" s="32">
        <f t="shared" si="231"/>
        <v>7679.27</v>
      </c>
      <c r="K437" s="32">
        <f t="shared" si="231"/>
        <v>7680.27</v>
      </c>
      <c r="L437" s="32">
        <f t="shared" si="231"/>
        <v>7681.27</v>
      </c>
      <c r="M437" s="32">
        <f t="shared" si="231"/>
        <v>7682.27</v>
      </c>
      <c r="N437" s="32">
        <f t="shared" si="231"/>
        <v>7683.27</v>
      </c>
      <c r="O437" s="32">
        <f t="shared" si="231"/>
        <v>7684.27</v>
      </c>
      <c r="P437" s="32">
        <f t="shared" si="231"/>
        <v>7685.27</v>
      </c>
      <c r="Q437" s="32">
        <f t="shared" si="231"/>
        <v>7686.27</v>
      </c>
      <c r="R437" s="32">
        <f t="shared" si="231"/>
        <v>7687.27</v>
      </c>
      <c r="S437" s="32">
        <f t="shared" si="231"/>
        <v>7688.27</v>
      </c>
      <c r="T437" s="32">
        <f t="shared" si="231"/>
        <v>7689.27</v>
      </c>
      <c r="U437" s="32">
        <f t="shared" si="231"/>
        <v>7690.27</v>
      </c>
      <c r="V437" s="32">
        <f t="shared" si="231"/>
        <v>7691.27</v>
      </c>
      <c r="W437" s="32">
        <f t="shared" si="231"/>
        <v>7692.27</v>
      </c>
      <c r="X437" s="32">
        <f t="shared" si="231"/>
        <v>7693.27</v>
      </c>
      <c r="Y437" s="32">
        <f t="shared" si="231"/>
        <v>7694.27</v>
      </c>
      <c r="Z437" s="32">
        <f t="shared" si="231"/>
        <v>7695.27</v>
      </c>
      <c r="AA437" s="32">
        <f t="shared" si="231"/>
        <v>7696.27</v>
      </c>
      <c r="AB437" s="32">
        <f t="shared" si="231"/>
        <v>7697.27</v>
      </c>
      <c r="AC437" s="32">
        <f t="shared" si="231"/>
        <v>7698.27</v>
      </c>
      <c r="AD437" s="32">
        <f t="shared" si="231"/>
        <v>7699.27</v>
      </c>
      <c r="AE437" s="32">
        <f t="shared" si="231"/>
        <v>7700.27</v>
      </c>
      <c r="AF437" s="32">
        <f t="shared" si="231"/>
        <v>7701.27</v>
      </c>
      <c r="AG437" s="32">
        <f t="shared" si="231"/>
        <v>7702.27</v>
      </c>
      <c r="AH437" s="32">
        <f t="shared" si="231"/>
        <v>7703.27</v>
      </c>
      <c r="AI437" s="32">
        <f t="shared" si="231"/>
        <v>7704.27</v>
      </c>
      <c r="AJ437" s="32">
        <f t="shared" si="231"/>
        <v>7705.27</v>
      </c>
      <c r="AK437" s="32">
        <f t="shared" si="231"/>
        <v>7706.27</v>
      </c>
      <c r="AL437" s="32">
        <f t="shared" si="231"/>
        <v>7707.27</v>
      </c>
      <c r="AM437" s="32">
        <f t="shared" si="231"/>
        <v>7708.27</v>
      </c>
      <c r="AN437" s="32">
        <f t="shared" si="231"/>
        <v>7709.27</v>
      </c>
      <c r="AO437" s="32">
        <f t="shared" si="231"/>
        <v>7710.27</v>
      </c>
      <c r="AP437" s="32">
        <f t="shared" si="231"/>
        <v>7711.27</v>
      </c>
      <c r="AQ437" s="32">
        <f t="shared" si="231"/>
        <v>7683.96</v>
      </c>
      <c r="AR437" s="128">
        <f t="shared" si="210"/>
        <v>0.96783847442469739</v>
      </c>
    </row>
    <row r="438" spans="1:44" ht="57" customHeight="1" x14ac:dyDescent="0.25">
      <c r="A438" s="59"/>
      <c r="B438" s="27" t="s">
        <v>248</v>
      </c>
      <c r="C438" s="82"/>
      <c r="D438" s="75" t="s">
        <v>205</v>
      </c>
      <c r="E438" s="32">
        <f>E439</f>
        <v>287.5</v>
      </c>
      <c r="F438" s="32">
        <f t="shared" ref="F438:AQ439" si="232">F439</f>
        <v>0</v>
      </c>
      <c r="G438" s="32">
        <f t="shared" si="232"/>
        <v>0</v>
      </c>
      <c r="H438" s="32">
        <f t="shared" si="232"/>
        <v>0</v>
      </c>
      <c r="I438" s="32">
        <f t="shared" si="232"/>
        <v>0</v>
      </c>
      <c r="J438" s="32">
        <f t="shared" si="232"/>
        <v>0</v>
      </c>
      <c r="K438" s="32">
        <f t="shared" si="232"/>
        <v>0</v>
      </c>
      <c r="L438" s="32">
        <f t="shared" si="232"/>
        <v>0</v>
      </c>
      <c r="M438" s="32">
        <f t="shared" si="232"/>
        <v>0</v>
      </c>
      <c r="N438" s="32">
        <f t="shared" si="232"/>
        <v>0</v>
      </c>
      <c r="O438" s="32">
        <f t="shared" si="232"/>
        <v>0</v>
      </c>
      <c r="P438" s="32">
        <f t="shared" si="232"/>
        <v>0</v>
      </c>
      <c r="Q438" s="32">
        <f t="shared" si="232"/>
        <v>0</v>
      </c>
      <c r="R438" s="32">
        <f t="shared" si="232"/>
        <v>0</v>
      </c>
      <c r="S438" s="32">
        <f t="shared" si="232"/>
        <v>0</v>
      </c>
      <c r="T438" s="32">
        <f t="shared" si="232"/>
        <v>0</v>
      </c>
      <c r="U438" s="32">
        <f t="shared" si="232"/>
        <v>0</v>
      </c>
      <c r="V438" s="32">
        <f t="shared" si="232"/>
        <v>0</v>
      </c>
      <c r="W438" s="32">
        <f t="shared" si="232"/>
        <v>0</v>
      </c>
      <c r="X438" s="32">
        <f t="shared" si="232"/>
        <v>0</v>
      </c>
      <c r="Y438" s="32">
        <f t="shared" si="232"/>
        <v>0</v>
      </c>
      <c r="Z438" s="32">
        <f t="shared" si="232"/>
        <v>0</v>
      </c>
      <c r="AA438" s="32">
        <f t="shared" si="232"/>
        <v>0</v>
      </c>
      <c r="AB438" s="32">
        <f t="shared" si="232"/>
        <v>0</v>
      </c>
      <c r="AC438" s="32">
        <f t="shared" si="232"/>
        <v>0</v>
      </c>
      <c r="AD438" s="32">
        <f t="shared" si="232"/>
        <v>0</v>
      </c>
      <c r="AE438" s="32">
        <f t="shared" si="232"/>
        <v>0</v>
      </c>
      <c r="AF438" s="32">
        <f t="shared" si="232"/>
        <v>0</v>
      </c>
      <c r="AG438" s="32">
        <f t="shared" si="232"/>
        <v>0</v>
      </c>
      <c r="AH438" s="32">
        <f t="shared" si="232"/>
        <v>0</v>
      </c>
      <c r="AI438" s="32">
        <f t="shared" si="232"/>
        <v>0</v>
      </c>
      <c r="AJ438" s="32">
        <f t="shared" si="232"/>
        <v>0</v>
      </c>
      <c r="AK438" s="32">
        <f t="shared" si="232"/>
        <v>0</v>
      </c>
      <c r="AL438" s="32">
        <f t="shared" si="232"/>
        <v>0</v>
      </c>
      <c r="AM438" s="32">
        <f t="shared" si="232"/>
        <v>0</v>
      </c>
      <c r="AN438" s="32">
        <f t="shared" si="232"/>
        <v>0</v>
      </c>
      <c r="AO438" s="32">
        <f t="shared" si="232"/>
        <v>0</v>
      </c>
      <c r="AP438" s="32">
        <f t="shared" si="232"/>
        <v>0</v>
      </c>
      <c r="AQ438" s="32">
        <f t="shared" si="232"/>
        <v>62.5</v>
      </c>
      <c r="AR438" s="128">
        <f t="shared" si="210"/>
        <v>0.21739130434782608</v>
      </c>
    </row>
    <row r="439" spans="1:44" ht="51" customHeight="1" x14ac:dyDescent="0.25">
      <c r="A439" s="59"/>
      <c r="B439" s="27" t="s">
        <v>249</v>
      </c>
      <c r="C439" s="56"/>
      <c r="D439" s="77" t="s">
        <v>207</v>
      </c>
      <c r="E439" s="32">
        <f>E440</f>
        <v>287.5</v>
      </c>
      <c r="F439" s="32">
        <f t="shared" si="232"/>
        <v>0</v>
      </c>
      <c r="G439" s="32">
        <f t="shared" si="232"/>
        <v>0</v>
      </c>
      <c r="H439" s="32">
        <f t="shared" si="232"/>
        <v>0</v>
      </c>
      <c r="I439" s="32">
        <f t="shared" si="232"/>
        <v>0</v>
      </c>
      <c r="J439" s="32">
        <f t="shared" si="232"/>
        <v>0</v>
      </c>
      <c r="K439" s="32">
        <f t="shared" si="232"/>
        <v>0</v>
      </c>
      <c r="L439" s="32">
        <f t="shared" si="232"/>
        <v>0</v>
      </c>
      <c r="M439" s="32">
        <f t="shared" si="232"/>
        <v>0</v>
      </c>
      <c r="N439" s="32">
        <f t="shared" si="232"/>
        <v>0</v>
      </c>
      <c r="O439" s="32">
        <f t="shared" si="232"/>
        <v>0</v>
      </c>
      <c r="P439" s="32">
        <f t="shared" si="232"/>
        <v>0</v>
      </c>
      <c r="Q439" s="32">
        <f t="shared" si="232"/>
        <v>0</v>
      </c>
      <c r="R439" s="32">
        <f t="shared" si="232"/>
        <v>0</v>
      </c>
      <c r="S439" s="32">
        <f t="shared" si="232"/>
        <v>0</v>
      </c>
      <c r="T439" s="32">
        <f t="shared" si="232"/>
        <v>0</v>
      </c>
      <c r="U439" s="32">
        <f t="shared" si="232"/>
        <v>0</v>
      </c>
      <c r="V439" s="32">
        <f t="shared" si="232"/>
        <v>0</v>
      </c>
      <c r="W439" s="32">
        <f t="shared" si="232"/>
        <v>0</v>
      </c>
      <c r="X439" s="32">
        <f t="shared" si="232"/>
        <v>0</v>
      </c>
      <c r="Y439" s="32">
        <f t="shared" si="232"/>
        <v>0</v>
      </c>
      <c r="Z439" s="32">
        <f t="shared" si="232"/>
        <v>0</v>
      </c>
      <c r="AA439" s="32">
        <f t="shared" si="232"/>
        <v>0</v>
      </c>
      <c r="AB439" s="32">
        <f t="shared" si="232"/>
        <v>0</v>
      </c>
      <c r="AC439" s="32">
        <f t="shared" si="232"/>
        <v>0</v>
      </c>
      <c r="AD439" s="32">
        <f t="shared" si="232"/>
        <v>0</v>
      </c>
      <c r="AE439" s="32">
        <f t="shared" si="232"/>
        <v>0</v>
      </c>
      <c r="AF439" s="32">
        <f t="shared" si="232"/>
        <v>0</v>
      </c>
      <c r="AG439" s="32">
        <f t="shared" si="232"/>
        <v>0</v>
      </c>
      <c r="AH439" s="32">
        <f t="shared" si="232"/>
        <v>0</v>
      </c>
      <c r="AI439" s="32">
        <f t="shared" si="232"/>
        <v>0</v>
      </c>
      <c r="AJ439" s="32">
        <f t="shared" si="232"/>
        <v>0</v>
      </c>
      <c r="AK439" s="32">
        <f t="shared" si="232"/>
        <v>0</v>
      </c>
      <c r="AL439" s="32">
        <f t="shared" si="232"/>
        <v>0</v>
      </c>
      <c r="AM439" s="32">
        <f t="shared" si="232"/>
        <v>0</v>
      </c>
      <c r="AN439" s="32">
        <f t="shared" si="232"/>
        <v>0</v>
      </c>
      <c r="AO439" s="32">
        <f t="shared" si="232"/>
        <v>0</v>
      </c>
      <c r="AP439" s="32">
        <f t="shared" si="232"/>
        <v>0</v>
      </c>
      <c r="AQ439" s="32">
        <f t="shared" si="232"/>
        <v>62.5</v>
      </c>
      <c r="AR439" s="128">
        <f t="shared" si="210"/>
        <v>0.21739130434782608</v>
      </c>
    </row>
    <row r="440" spans="1:44" ht="45" x14ac:dyDescent="0.25">
      <c r="A440" s="59"/>
      <c r="B440" s="27"/>
      <c r="C440" s="83" t="s">
        <v>13</v>
      </c>
      <c r="D440" s="48" t="s">
        <v>14</v>
      </c>
      <c r="E440" s="32">
        <v>287.5</v>
      </c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  <c r="AA440" s="32"/>
      <c r="AB440" s="32"/>
      <c r="AC440" s="32"/>
      <c r="AD440" s="32"/>
      <c r="AE440" s="32"/>
      <c r="AF440" s="32"/>
      <c r="AG440" s="32"/>
      <c r="AH440" s="32"/>
      <c r="AI440" s="32"/>
      <c r="AJ440" s="32"/>
      <c r="AK440" s="32"/>
      <c r="AL440" s="32"/>
      <c r="AM440" s="32"/>
      <c r="AN440" s="32"/>
      <c r="AO440" s="32"/>
      <c r="AP440" s="32"/>
      <c r="AQ440" s="32">
        <v>62.5</v>
      </c>
      <c r="AR440" s="128">
        <f t="shared" si="210"/>
        <v>0.21739130434782608</v>
      </c>
    </row>
    <row r="441" spans="1:44" ht="121.5" customHeight="1" x14ac:dyDescent="0.25">
      <c r="A441" s="59"/>
      <c r="B441" s="27" t="s">
        <v>250</v>
      </c>
      <c r="C441" s="56"/>
      <c r="D441" s="77" t="s">
        <v>251</v>
      </c>
      <c r="E441" s="32">
        <f>E442</f>
        <v>7631.8</v>
      </c>
      <c r="F441" s="32">
        <f t="shared" ref="F441:AQ441" si="233">F442</f>
        <v>7675.27</v>
      </c>
      <c r="G441" s="32">
        <f t="shared" si="233"/>
        <v>7676.27</v>
      </c>
      <c r="H441" s="32">
        <f t="shared" si="233"/>
        <v>7677.27</v>
      </c>
      <c r="I441" s="32">
        <f t="shared" si="233"/>
        <v>7678.27</v>
      </c>
      <c r="J441" s="32">
        <f t="shared" si="233"/>
        <v>7679.27</v>
      </c>
      <c r="K441" s="32">
        <f t="shared" si="233"/>
        <v>7680.27</v>
      </c>
      <c r="L441" s="32">
        <f t="shared" si="233"/>
        <v>7681.27</v>
      </c>
      <c r="M441" s="32">
        <f t="shared" si="233"/>
        <v>7682.27</v>
      </c>
      <c r="N441" s="32">
        <f t="shared" si="233"/>
        <v>7683.27</v>
      </c>
      <c r="O441" s="32">
        <f t="shared" si="233"/>
        <v>7684.27</v>
      </c>
      <c r="P441" s="32">
        <f t="shared" si="233"/>
        <v>7685.27</v>
      </c>
      <c r="Q441" s="32">
        <f t="shared" si="233"/>
        <v>7686.27</v>
      </c>
      <c r="R441" s="32">
        <f t="shared" si="233"/>
        <v>7687.27</v>
      </c>
      <c r="S441" s="32">
        <f t="shared" si="233"/>
        <v>7688.27</v>
      </c>
      <c r="T441" s="32">
        <f t="shared" si="233"/>
        <v>7689.27</v>
      </c>
      <c r="U441" s="32">
        <f t="shared" si="233"/>
        <v>7690.27</v>
      </c>
      <c r="V441" s="32">
        <f t="shared" si="233"/>
        <v>7691.27</v>
      </c>
      <c r="W441" s="32">
        <f t="shared" si="233"/>
        <v>7692.27</v>
      </c>
      <c r="X441" s="32">
        <f t="shared" si="233"/>
        <v>7693.27</v>
      </c>
      <c r="Y441" s="32">
        <f t="shared" si="233"/>
        <v>7694.27</v>
      </c>
      <c r="Z441" s="32">
        <f t="shared" si="233"/>
        <v>7695.27</v>
      </c>
      <c r="AA441" s="32">
        <f t="shared" si="233"/>
        <v>7696.27</v>
      </c>
      <c r="AB441" s="32">
        <f t="shared" si="233"/>
        <v>7697.27</v>
      </c>
      <c r="AC441" s="32">
        <f t="shared" si="233"/>
        <v>7698.27</v>
      </c>
      <c r="AD441" s="32">
        <f t="shared" si="233"/>
        <v>7699.27</v>
      </c>
      <c r="AE441" s="32">
        <f t="shared" si="233"/>
        <v>7700.27</v>
      </c>
      <c r="AF441" s="32">
        <f t="shared" si="233"/>
        <v>7701.27</v>
      </c>
      <c r="AG441" s="32">
        <f t="shared" si="233"/>
        <v>7702.27</v>
      </c>
      <c r="AH441" s="32">
        <f t="shared" si="233"/>
        <v>7703.27</v>
      </c>
      <c r="AI441" s="32">
        <f t="shared" si="233"/>
        <v>7704.27</v>
      </c>
      <c r="AJ441" s="32">
        <f t="shared" si="233"/>
        <v>7705.27</v>
      </c>
      <c r="AK441" s="32">
        <f t="shared" si="233"/>
        <v>7706.27</v>
      </c>
      <c r="AL441" s="32">
        <f t="shared" si="233"/>
        <v>7707.27</v>
      </c>
      <c r="AM441" s="32">
        <f t="shared" si="233"/>
        <v>7708.27</v>
      </c>
      <c r="AN441" s="32">
        <f t="shared" si="233"/>
        <v>7709.27</v>
      </c>
      <c r="AO441" s="32">
        <f t="shared" si="233"/>
        <v>7710.27</v>
      </c>
      <c r="AP441" s="32">
        <f t="shared" si="233"/>
        <v>7711.27</v>
      </c>
      <c r="AQ441" s="32">
        <f t="shared" si="233"/>
        <v>7601.46</v>
      </c>
      <c r="AR441" s="128">
        <f t="shared" si="210"/>
        <v>0.99602452894467886</v>
      </c>
    </row>
    <row r="442" spans="1:44" ht="105" x14ac:dyDescent="0.25">
      <c r="A442" s="59"/>
      <c r="B442" s="27" t="s">
        <v>252</v>
      </c>
      <c r="C442" s="56"/>
      <c r="D442" s="77" t="s">
        <v>253</v>
      </c>
      <c r="E442" s="32">
        <f>E443+E444</f>
        <v>7631.8</v>
      </c>
      <c r="F442" s="32">
        <f t="shared" ref="F442:AQ442" si="234">F443+F444</f>
        <v>7675.27</v>
      </c>
      <c r="G442" s="32">
        <f t="shared" si="234"/>
        <v>7676.27</v>
      </c>
      <c r="H442" s="32">
        <f t="shared" si="234"/>
        <v>7677.27</v>
      </c>
      <c r="I442" s="32">
        <f t="shared" si="234"/>
        <v>7678.27</v>
      </c>
      <c r="J442" s="32">
        <f t="shared" si="234"/>
        <v>7679.27</v>
      </c>
      <c r="K442" s="32">
        <f t="shared" si="234"/>
        <v>7680.27</v>
      </c>
      <c r="L442" s="32">
        <f t="shared" si="234"/>
        <v>7681.27</v>
      </c>
      <c r="M442" s="32">
        <f t="shared" si="234"/>
        <v>7682.27</v>
      </c>
      <c r="N442" s="32">
        <f t="shared" si="234"/>
        <v>7683.27</v>
      </c>
      <c r="O442" s="32">
        <f t="shared" si="234"/>
        <v>7684.27</v>
      </c>
      <c r="P442" s="32">
        <f t="shared" si="234"/>
        <v>7685.27</v>
      </c>
      <c r="Q442" s="32">
        <f t="shared" si="234"/>
        <v>7686.27</v>
      </c>
      <c r="R442" s="32">
        <f t="shared" si="234"/>
        <v>7687.27</v>
      </c>
      <c r="S442" s="32">
        <f t="shared" si="234"/>
        <v>7688.27</v>
      </c>
      <c r="T442" s="32">
        <f t="shared" si="234"/>
        <v>7689.27</v>
      </c>
      <c r="U442" s="32">
        <f t="shared" si="234"/>
        <v>7690.27</v>
      </c>
      <c r="V442" s="32">
        <f t="shared" si="234"/>
        <v>7691.27</v>
      </c>
      <c r="W442" s="32">
        <f t="shared" si="234"/>
        <v>7692.27</v>
      </c>
      <c r="X442" s="32">
        <f t="shared" si="234"/>
        <v>7693.27</v>
      </c>
      <c r="Y442" s="32">
        <f t="shared" si="234"/>
        <v>7694.27</v>
      </c>
      <c r="Z442" s="32">
        <f t="shared" si="234"/>
        <v>7695.27</v>
      </c>
      <c r="AA442" s="32">
        <f t="shared" si="234"/>
        <v>7696.27</v>
      </c>
      <c r="AB442" s="32">
        <f t="shared" si="234"/>
        <v>7697.27</v>
      </c>
      <c r="AC442" s="32">
        <f t="shared" si="234"/>
        <v>7698.27</v>
      </c>
      <c r="AD442" s="32">
        <f t="shared" si="234"/>
        <v>7699.27</v>
      </c>
      <c r="AE442" s="32">
        <f t="shared" si="234"/>
        <v>7700.27</v>
      </c>
      <c r="AF442" s="32">
        <f t="shared" si="234"/>
        <v>7701.27</v>
      </c>
      <c r="AG442" s="32">
        <f t="shared" si="234"/>
        <v>7702.27</v>
      </c>
      <c r="AH442" s="32">
        <f t="shared" si="234"/>
        <v>7703.27</v>
      </c>
      <c r="AI442" s="32">
        <f t="shared" si="234"/>
        <v>7704.27</v>
      </c>
      <c r="AJ442" s="32">
        <f t="shared" si="234"/>
        <v>7705.27</v>
      </c>
      <c r="AK442" s="32">
        <f t="shared" si="234"/>
        <v>7706.27</v>
      </c>
      <c r="AL442" s="32">
        <f t="shared" si="234"/>
        <v>7707.27</v>
      </c>
      <c r="AM442" s="32">
        <f t="shared" si="234"/>
        <v>7708.27</v>
      </c>
      <c r="AN442" s="32">
        <f t="shared" si="234"/>
        <v>7709.27</v>
      </c>
      <c r="AO442" s="32">
        <f t="shared" si="234"/>
        <v>7710.27</v>
      </c>
      <c r="AP442" s="32">
        <f t="shared" si="234"/>
        <v>7711.27</v>
      </c>
      <c r="AQ442" s="32">
        <f t="shared" si="234"/>
        <v>7601.46</v>
      </c>
      <c r="AR442" s="128">
        <f t="shared" si="210"/>
        <v>0.99602452894467886</v>
      </c>
    </row>
    <row r="443" spans="1:44" ht="34.5" customHeight="1" x14ac:dyDescent="0.25">
      <c r="A443" s="59"/>
      <c r="B443" s="56"/>
      <c r="C443" s="56" t="s">
        <v>62</v>
      </c>
      <c r="D443" s="48" t="s">
        <v>63</v>
      </c>
      <c r="E443" s="32">
        <v>2038</v>
      </c>
      <c r="F443" s="32">
        <v>1853</v>
      </c>
      <c r="G443" s="32">
        <v>1854</v>
      </c>
      <c r="H443" s="32">
        <v>1855</v>
      </c>
      <c r="I443" s="32">
        <v>1856</v>
      </c>
      <c r="J443" s="32">
        <v>1857</v>
      </c>
      <c r="K443" s="32">
        <v>1858</v>
      </c>
      <c r="L443" s="32">
        <v>1859</v>
      </c>
      <c r="M443" s="32">
        <v>1860</v>
      </c>
      <c r="N443" s="32">
        <v>1861</v>
      </c>
      <c r="O443" s="32">
        <v>1862</v>
      </c>
      <c r="P443" s="32">
        <v>1863</v>
      </c>
      <c r="Q443" s="32">
        <v>1864</v>
      </c>
      <c r="R443" s="32">
        <v>1865</v>
      </c>
      <c r="S443" s="32">
        <v>1866</v>
      </c>
      <c r="T443" s="32">
        <v>1867</v>
      </c>
      <c r="U443" s="32">
        <v>1868</v>
      </c>
      <c r="V443" s="32">
        <v>1869</v>
      </c>
      <c r="W443" s="32">
        <v>1870</v>
      </c>
      <c r="X443" s="32">
        <v>1871</v>
      </c>
      <c r="Y443" s="32">
        <v>1872</v>
      </c>
      <c r="Z443" s="32">
        <v>1873</v>
      </c>
      <c r="AA443" s="32">
        <v>1874</v>
      </c>
      <c r="AB443" s="32">
        <v>1875</v>
      </c>
      <c r="AC443" s="32">
        <v>1876</v>
      </c>
      <c r="AD443" s="32">
        <v>1877</v>
      </c>
      <c r="AE443" s="32">
        <v>1878</v>
      </c>
      <c r="AF443" s="32">
        <v>1879</v>
      </c>
      <c r="AG443" s="32">
        <v>1880</v>
      </c>
      <c r="AH443" s="32">
        <v>1881</v>
      </c>
      <c r="AI443" s="32">
        <v>1882</v>
      </c>
      <c r="AJ443" s="32">
        <v>1883</v>
      </c>
      <c r="AK443" s="32">
        <v>1884</v>
      </c>
      <c r="AL443" s="32">
        <v>1885</v>
      </c>
      <c r="AM443" s="32">
        <v>1886</v>
      </c>
      <c r="AN443" s="32">
        <v>1887</v>
      </c>
      <c r="AO443" s="32">
        <v>1888</v>
      </c>
      <c r="AP443" s="32">
        <v>1889</v>
      </c>
      <c r="AQ443" s="32">
        <v>2010.04</v>
      </c>
      <c r="AR443" s="128">
        <f t="shared" si="210"/>
        <v>0.9862806673209028</v>
      </c>
    </row>
    <row r="444" spans="1:44" ht="60" customHeight="1" x14ac:dyDescent="0.25">
      <c r="A444" s="55"/>
      <c r="B444" s="27"/>
      <c r="C444" s="37" t="s">
        <v>13</v>
      </c>
      <c r="D444" s="48" t="s">
        <v>14</v>
      </c>
      <c r="E444" s="32">
        <f>590+5003.8</f>
        <v>5593.8</v>
      </c>
      <c r="F444" s="32">
        <f t="shared" ref="F444:AP444" si="235">535.02+5287.25</f>
        <v>5822.27</v>
      </c>
      <c r="G444" s="32">
        <f t="shared" si="235"/>
        <v>5822.27</v>
      </c>
      <c r="H444" s="32">
        <f t="shared" si="235"/>
        <v>5822.27</v>
      </c>
      <c r="I444" s="32">
        <f t="shared" si="235"/>
        <v>5822.27</v>
      </c>
      <c r="J444" s="32">
        <f t="shared" si="235"/>
        <v>5822.27</v>
      </c>
      <c r="K444" s="32">
        <f t="shared" si="235"/>
        <v>5822.27</v>
      </c>
      <c r="L444" s="32">
        <f t="shared" si="235"/>
        <v>5822.27</v>
      </c>
      <c r="M444" s="32">
        <f t="shared" si="235"/>
        <v>5822.27</v>
      </c>
      <c r="N444" s="32">
        <f t="shared" si="235"/>
        <v>5822.27</v>
      </c>
      <c r="O444" s="32">
        <f t="shared" si="235"/>
        <v>5822.27</v>
      </c>
      <c r="P444" s="32">
        <f t="shared" si="235"/>
        <v>5822.27</v>
      </c>
      <c r="Q444" s="32">
        <f t="shared" si="235"/>
        <v>5822.27</v>
      </c>
      <c r="R444" s="32">
        <f t="shared" si="235"/>
        <v>5822.27</v>
      </c>
      <c r="S444" s="32">
        <f t="shared" si="235"/>
        <v>5822.27</v>
      </c>
      <c r="T444" s="32">
        <f t="shared" si="235"/>
        <v>5822.27</v>
      </c>
      <c r="U444" s="32">
        <f t="shared" si="235"/>
        <v>5822.27</v>
      </c>
      <c r="V444" s="32">
        <f t="shared" si="235"/>
        <v>5822.27</v>
      </c>
      <c r="W444" s="32">
        <f t="shared" si="235"/>
        <v>5822.27</v>
      </c>
      <c r="X444" s="32">
        <f t="shared" si="235"/>
        <v>5822.27</v>
      </c>
      <c r="Y444" s="32">
        <f t="shared" si="235"/>
        <v>5822.27</v>
      </c>
      <c r="Z444" s="32">
        <f t="shared" si="235"/>
        <v>5822.27</v>
      </c>
      <c r="AA444" s="32">
        <f t="shared" si="235"/>
        <v>5822.27</v>
      </c>
      <c r="AB444" s="32">
        <f t="shared" si="235"/>
        <v>5822.27</v>
      </c>
      <c r="AC444" s="32">
        <f t="shared" si="235"/>
        <v>5822.27</v>
      </c>
      <c r="AD444" s="32">
        <f t="shared" si="235"/>
        <v>5822.27</v>
      </c>
      <c r="AE444" s="32">
        <f t="shared" si="235"/>
        <v>5822.27</v>
      </c>
      <c r="AF444" s="32">
        <f t="shared" si="235"/>
        <v>5822.27</v>
      </c>
      <c r="AG444" s="32">
        <f t="shared" si="235"/>
        <v>5822.27</v>
      </c>
      <c r="AH444" s="32">
        <f t="shared" si="235"/>
        <v>5822.27</v>
      </c>
      <c r="AI444" s="32">
        <f t="shared" si="235"/>
        <v>5822.27</v>
      </c>
      <c r="AJ444" s="32">
        <f t="shared" si="235"/>
        <v>5822.27</v>
      </c>
      <c r="AK444" s="32">
        <f t="shared" si="235"/>
        <v>5822.27</v>
      </c>
      <c r="AL444" s="32">
        <f t="shared" si="235"/>
        <v>5822.27</v>
      </c>
      <c r="AM444" s="32">
        <f t="shared" si="235"/>
        <v>5822.27</v>
      </c>
      <c r="AN444" s="32">
        <f t="shared" si="235"/>
        <v>5822.27</v>
      </c>
      <c r="AO444" s="32">
        <f t="shared" si="235"/>
        <v>5822.27</v>
      </c>
      <c r="AP444" s="32">
        <f t="shared" si="235"/>
        <v>5822.27</v>
      </c>
      <c r="AQ444" s="32">
        <f>590+5001.42</f>
        <v>5591.42</v>
      </c>
      <c r="AR444" s="128">
        <f t="shared" si="210"/>
        <v>0.999574528942758</v>
      </c>
    </row>
    <row r="445" spans="1:44" ht="57.75" customHeight="1" x14ac:dyDescent="0.25">
      <c r="A445" s="55"/>
      <c r="B445" s="27" t="s">
        <v>536</v>
      </c>
      <c r="C445" s="37"/>
      <c r="D445" s="48" t="s">
        <v>534</v>
      </c>
      <c r="E445" s="32">
        <f>E446</f>
        <v>20</v>
      </c>
      <c r="F445" s="32">
        <f t="shared" ref="F445:AQ446" si="236">F446</f>
        <v>0</v>
      </c>
      <c r="G445" s="32">
        <f t="shared" si="236"/>
        <v>0</v>
      </c>
      <c r="H445" s="32">
        <f t="shared" si="236"/>
        <v>0</v>
      </c>
      <c r="I445" s="32">
        <f t="shared" si="236"/>
        <v>0</v>
      </c>
      <c r="J445" s="32">
        <f t="shared" si="236"/>
        <v>0</v>
      </c>
      <c r="K445" s="32">
        <f t="shared" si="236"/>
        <v>0</v>
      </c>
      <c r="L445" s="32">
        <f t="shared" si="236"/>
        <v>0</v>
      </c>
      <c r="M445" s="32">
        <f t="shared" si="236"/>
        <v>0</v>
      </c>
      <c r="N445" s="32">
        <f t="shared" si="236"/>
        <v>0</v>
      </c>
      <c r="O445" s="32">
        <f t="shared" si="236"/>
        <v>0</v>
      </c>
      <c r="P445" s="32">
        <f t="shared" si="236"/>
        <v>0</v>
      </c>
      <c r="Q445" s="32">
        <f t="shared" si="236"/>
        <v>0</v>
      </c>
      <c r="R445" s="32">
        <f t="shared" si="236"/>
        <v>0</v>
      </c>
      <c r="S445" s="32">
        <f t="shared" si="236"/>
        <v>0</v>
      </c>
      <c r="T445" s="32">
        <f t="shared" si="236"/>
        <v>0</v>
      </c>
      <c r="U445" s="32">
        <f t="shared" si="236"/>
        <v>0</v>
      </c>
      <c r="V445" s="32">
        <f t="shared" si="236"/>
        <v>0</v>
      </c>
      <c r="W445" s="32">
        <f t="shared" si="236"/>
        <v>0</v>
      </c>
      <c r="X445" s="32">
        <f t="shared" si="236"/>
        <v>0</v>
      </c>
      <c r="Y445" s="32">
        <f t="shared" si="236"/>
        <v>0</v>
      </c>
      <c r="Z445" s="32">
        <f t="shared" si="236"/>
        <v>0</v>
      </c>
      <c r="AA445" s="32">
        <f t="shared" si="236"/>
        <v>0</v>
      </c>
      <c r="AB445" s="32">
        <f t="shared" si="236"/>
        <v>0</v>
      </c>
      <c r="AC445" s="32">
        <f t="shared" si="236"/>
        <v>0</v>
      </c>
      <c r="AD445" s="32">
        <f t="shared" si="236"/>
        <v>0</v>
      </c>
      <c r="AE445" s="32">
        <f t="shared" si="236"/>
        <v>0</v>
      </c>
      <c r="AF445" s="32">
        <f t="shared" si="236"/>
        <v>0</v>
      </c>
      <c r="AG445" s="32">
        <f t="shared" si="236"/>
        <v>0</v>
      </c>
      <c r="AH445" s="32">
        <f t="shared" si="236"/>
        <v>0</v>
      </c>
      <c r="AI445" s="32">
        <f t="shared" si="236"/>
        <v>0</v>
      </c>
      <c r="AJ445" s="32">
        <f t="shared" si="236"/>
        <v>0</v>
      </c>
      <c r="AK445" s="32">
        <f t="shared" si="236"/>
        <v>0</v>
      </c>
      <c r="AL445" s="32">
        <f t="shared" si="236"/>
        <v>0</v>
      </c>
      <c r="AM445" s="32">
        <f t="shared" si="236"/>
        <v>0</v>
      </c>
      <c r="AN445" s="32">
        <f t="shared" si="236"/>
        <v>0</v>
      </c>
      <c r="AO445" s="32">
        <f t="shared" si="236"/>
        <v>0</v>
      </c>
      <c r="AP445" s="32">
        <f t="shared" si="236"/>
        <v>0</v>
      </c>
      <c r="AQ445" s="32">
        <f t="shared" si="236"/>
        <v>20</v>
      </c>
      <c r="AR445" s="128">
        <f t="shared" si="210"/>
        <v>1</v>
      </c>
    </row>
    <row r="446" spans="1:44" ht="57.75" customHeight="1" x14ac:dyDescent="0.25">
      <c r="A446" s="55"/>
      <c r="B446" s="27" t="s">
        <v>537</v>
      </c>
      <c r="C446" s="37"/>
      <c r="D446" s="48" t="s">
        <v>535</v>
      </c>
      <c r="E446" s="32">
        <f>E447</f>
        <v>20</v>
      </c>
      <c r="F446" s="32">
        <f t="shared" si="236"/>
        <v>0</v>
      </c>
      <c r="G446" s="32">
        <f t="shared" si="236"/>
        <v>0</v>
      </c>
      <c r="H446" s="32">
        <f t="shared" si="236"/>
        <v>0</v>
      </c>
      <c r="I446" s="32">
        <f t="shared" si="236"/>
        <v>0</v>
      </c>
      <c r="J446" s="32">
        <f t="shared" si="236"/>
        <v>0</v>
      </c>
      <c r="K446" s="32">
        <f t="shared" si="236"/>
        <v>0</v>
      </c>
      <c r="L446" s="32">
        <f t="shared" si="236"/>
        <v>0</v>
      </c>
      <c r="M446" s="32">
        <f t="shared" si="236"/>
        <v>0</v>
      </c>
      <c r="N446" s="32">
        <f t="shared" si="236"/>
        <v>0</v>
      </c>
      <c r="O446" s="32">
        <f t="shared" si="236"/>
        <v>0</v>
      </c>
      <c r="P446" s="32">
        <f t="shared" si="236"/>
        <v>0</v>
      </c>
      <c r="Q446" s="32">
        <f t="shared" si="236"/>
        <v>0</v>
      </c>
      <c r="R446" s="32">
        <f t="shared" si="236"/>
        <v>0</v>
      </c>
      <c r="S446" s="32">
        <f t="shared" si="236"/>
        <v>0</v>
      </c>
      <c r="T446" s="32">
        <f t="shared" si="236"/>
        <v>0</v>
      </c>
      <c r="U446" s="32">
        <f t="shared" si="236"/>
        <v>0</v>
      </c>
      <c r="V446" s="32">
        <f t="shared" si="236"/>
        <v>0</v>
      </c>
      <c r="W446" s="32">
        <f t="shared" si="236"/>
        <v>0</v>
      </c>
      <c r="X446" s="32">
        <f t="shared" si="236"/>
        <v>0</v>
      </c>
      <c r="Y446" s="32">
        <f t="shared" si="236"/>
        <v>0</v>
      </c>
      <c r="Z446" s="32">
        <f t="shared" si="236"/>
        <v>0</v>
      </c>
      <c r="AA446" s="32">
        <f t="shared" si="236"/>
        <v>0</v>
      </c>
      <c r="AB446" s="32">
        <f t="shared" si="236"/>
        <v>0</v>
      </c>
      <c r="AC446" s="32">
        <f t="shared" si="236"/>
        <v>0</v>
      </c>
      <c r="AD446" s="32">
        <f t="shared" si="236"/>
        <v>0</v>
      </c>
      <c r="AE446" s="32">
        <f t="shared" si="236"/>
        <v>0</v>
      </c>
      <c r="AF446" s="32">
        <f t="shared" si="236"/>
        <v>0</v>
      </c>
      <c r="AG446" s="32">
        <f t="shared" si="236"/>
        <v>0</v>
      </c>
      <c r="AH446" s="32">
        <f t="shared" si="236"/>
        <v>0</v>
      </c>
      <c r="AI446" s="32">
        <f t="shared" si="236"/>
        <v>0</v>
      </c>
      <c r="AJ446" s="32">
        <f t="shared" si="236"/>
        <v>0</v>
      </c>
      <c r="AK446" s="32">
        <f t="shared" si="236"/>
        <v>0</v>
      </c>
      <c r="AL446" s="32">
        <f t="shared" si="236"/>
        <v>0</v>
      </c>
      <c r="AM446" s="32">
        <f t="shared" si="236"/>
        <v>0</v>
      </c>
      <c r="AN446" s="32">
        <f t="shared" si="236"/>
        <v>0</v>
      </c>
      <c r="AO446" s="32">
        <f t="shared" si="236"/>
        <v>0</v>
      </c>
      <c r="AP446" s="32">
        <f t="shared" si="236"/>
        <v>0</v>
      </c>
      <c r="AQ446" s="32">
        <f t="shared" si="236"/>
        <v>20</v>
      </c>
      <c r="AR446" s="128">
        <f t="shared" si="210"/>
        <v>1</v>
      </c>
    </row>
    <row r="447" spans="1:44" ht="58.5" customHeight="1" x14ac:dyDescent="0.25">
      <c r="A447" s="55"/>
      <c r="B447" s="56"/>
      <c r="C447" s="37" t="s">
        <v>13</v>
      </c>
      <c r="D447" s="48" t="s">
        <v>14</v>
      </c>
      <c r="E447" s="32">
        <v>20</v>
      </c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  <c r="AA447" s="32"/>
      <c r="AB447" s="32"/>
      <c r="AC447" s="32"/>
      <c r="AD447" s="32"/>
      <c r="AE447" s="32"/>
      <c r="AF447" s="32"/>
      <c r="AG447" s="32"/>
      <c r="AH447" s="32"/>
      <c r="AI447" s="32"/>
      <c r="AJ447" s="32"/>
      <c r="AK447" s="32"/>
      <c r="AL447" s="32"/>
      <c r="AM447" s="32"/>
      <c r="AN447" s="32"/>
      <c r="AO447" s="32"/>
      <c r="AP447" s="32"/>
      <c r="AQ447" s="32">
        <v>20</v>
      </c>
      <c r="AR447" s="128">
        <f t="shared" si="210"/>
        <v>1</v>
      </c>
    </row>
    <row r="448" spans="1:44" ht="25.5" customHeight="1" x14ac:dyDescent="0.25">
      <c r="A448" s="20"/>
      <c r="B448" s="44" t="s">
        <v>360</v>
      </c>
      <c r="C448" s="44"/>
      <c r="D448" s="338" t="s">
        <v>361</v>
      </c>
      <c r="E448" s="339">
        <f>E449</f>
        <v>1497.08</v>
      </c>
      <c r="F448" s="340">
        <f t="shared" ref="F448:AQ448" si="237">F449</f>
        <v>0</v>
      </c>
      <c r="G448" s="340">
        <f t="shared" si="237"/>
        <v>0</v>
      </c>
      <c r="H448" s="340">
        <f t="shared" si="237"/>
        <v>0</v>
      </c>
      <c r="I448" s="340">
        <f t="shared" si="237"/>
        <v>0</v>
      </c>
      <c r="J448" s="340">
        <f t="shared" si="237"/>
        <v>0</v>
      </c>
      <c r="K448" s="340">
        <f t="shared" si="237"/>
        <v>0</v>
      </c>
      <c r="L448" s="340">
        <f t="shared" si="237"/>
        <v>0</v>
      </c>
      <c r="M448" s="340">
        <f t="shared" si="237"/>
        <v>0</v>
      </c>
      <c r="N448" s="340">
        <f t="shared" si="237"/>
        <v>0</v>
      </c>
      <c r="O448" s="340">
        <f t="shared" si="237"/>
        <v>0</v>
      </c>
      <c r="P448" s="340">
        <f t="shared" si="237"/>
        <v>0</v>
      </c>
      <c r="Q448" s="340">
        <f t="shared" si="237"/>
        <v>0</v>
      </c>
      <c r="R448" s="340">
        <f t="shared" si="237"/>
        <v>0</v>
      </c>
      <c r="S448" s="340">
        <f t="shared" si="237"/>
        <v>0</v>
      </c>
      <c r="T448" s="340">
        <f t="shared" si="237"/>
        <v>0</v>
      </c>
      <c r="U448" s="340">
        <f t="shared" si="237"/>
        <v>0</v>
      </c>
      <c r="V448" s="340">
        <f t="shared" si="237"/>
        <v>0</v>
      </c>
      <c r="W448" s="340">
        <f t="shared" si="237"/>
        <v>0</v>
      </c>
      <c r="X448" s="340">
        <f t="shared" si="237"/>
        <v>0</v>
      </c>
      <c r="Y448" s="340">
        <f t="shared" si="237"/>
        <v>0</v>
      </c>
      <c r="Z448" s="340">
        <f t="shared" si="237"/>
        <v>0</v>
      </c>
      <c r="AA448" s="340">
        <f t="shared" si="237"/>
        <v>0</v>
      </c>
      <c r="AB448" s="340">
        <f t="shared" si="237"/>
        <v>0</v>
      </c>
      <c r="AC448" s="340">
        <f t="shared" si="237"/>
        <v>0</v>
      </c>
      <c r="AD448" s="340">
        <f t="shared" si="237"/>
        <v>0</v>
      </c>
      <c r="AE448" s="340">
        <f t="shared" si="237"/>
        <v>0</v>
      </c>
      <c r="AF448" s="340">
        <f t="shared" si="237"/>
        <v>0</v>
      </c>
      <c r="AG448" s="340">
        <f t="shared" si="237"/>
        <v>0</v>
      </c>
      <c r="AH448" s="340">
        <f t="shared" si="237"/>
        <v>0</v>
      </c>
      <c r="AI448" s="340">
        <f t="shared" si="237"/>
        <v>0</v>
      </c>
      <c r="AJ448" s="340">
        <f t="shared" si="237"/>
        <v>0</v>
      </c>
      <c r="AK448" s="340">
        <f t="shared" si="237"/>
        <v>0</v>
      </c>
      <c r="AL448" s="340">
        <f t="shared" si="237"/>
        <v>0</v>
      </c>
      <c r="AM448" s="340">
        <f t="shared" si="237"/>
        <v>0</v>
      </c>
      <c r="AN448" s="340">
        <f t="shared" si="237"/>
        <v>0</v>
      </c>
      <c r="AO448" s="340">
        <f t="shared" si="237"/>
        <v>0</v>
      </c>
      <c r="AP448" s="340">
        <f t="shared" si="237"/>
        <v>0</v>
      </c>
      <c r="AQ448" s="339">
        <f t="shared" si="237"/>
        <v>1494.78</v>
      </c>
      <c r="AR448" s="128">
        <f t="shared" si="210"/>
        <v>0.99846367595586072</v>
      </c>
    </row>
    <row r="449" spans="1:45" ht="38.25" customHeight="1" x14ac:dyDescent="0.25">
      <c r="A449" s="20"/>
      <c r="B449" s="27" t="s">
        <v>395</v>
      </c>
      <c r="C449" s="51"/>
      <c r="D449" s="341" t="s">
        <v>396</v>
      </c>
      <c r="E449" s="32">
        <f>E450+E452</f>
        <v>1497.08</v>
      </c>
      <c r="F449" s="32">
        <f t="shared" ref="F449:AQ449" si="238">F450+F452</f>
        <v>0</v>
      </c>
      <c r="G449" s="32">
        <f t="shared" si="238"/>
        <v>0</v>
      </c>
      <c r="H449" s="32">
        <f t="shared" si="238"/>
        <v>0</v>
      </c>
      <c r="I449" s="32">
        <f t="shared" si="238"/>
        <v>0</v>
      </c>
      <c r="J449" s="32">
        <f t="shared" si="238"/>
        <v>0</v>
      </c>
      <c r="K449" s="32">
        <f t="shared" si="238"/>
        <v>0</v>
      </c>
      <c r="L449" s="32">
        <f t="shared" si="238"/>
        <v>0</v>
      </c>
      <c r="M449" s="32">
        <f t="shared" si="238"/>
        <v>0</v>
      </c>
      <c r="N449" s="32">
        <f t="shared" si="238"/>
        <v>0</v>
      </c>
      <c r="O449" s="32">
        <f t="shared" si="238"/>
        <v>0</v>
      </c>
      <c r="P449" s="32">
        <f t="shared" si="238"/>
        <v>0</v>
      </c>
      <c r="Q449" s="32">
        <f t="shared" si="238"/>
        <v>0</v>
      </c>
      <c r="R449" s="32">
        <f t="shared" si="238"/>
        <v>0</v>
      </c>
      <c r="S449" s="32">
        <f t="shared" si="238"/>
        <v>0</v>
      </c>
      <c r="T449" s="32">
        <f t="shared" si="238"/>
        <v>0</v>
      </c>
      <c r="U449" s="32">
        <f t="shared" si="238"/>
        <v>0</v>
      </c>
      <c r="V449" s="32">
        <f t="shared" si="238"/>
        <v>0</v>
      </c>
      <c r="W449" s="32">
        <f t="shared" si="238"/>
        <v>0</v>
      </c>
      <c r="X449" s="32">
        <f t="shared" si="238"/>
        <v>0</v>
      </c>
      <c r="Y449" s="32">
        <f t="shared" si="238"/>
        <v>0</v>
      </c>
      <c r="Z449" s="32">
        <f t="shared" si="238"/>
        <v>0</v>
      </c>
      <c r="AA449" s="32">
        <f t="shared" si="238"/>
        <v>0</v>
      </c>
      <c r="AB449" s="32">
        <f t="shared" si="238"/>
        <v>0</v>
      </c>
      <c r="AC449" s="32">
        <f t="shared" si="238"/>
        <v>0</v>
      </c>
      <c r="AD449" s="32">
        <f t="shared" si="238"/>
        <v>0</v>
      </c>
      <c r="AE449" s="32">
        <f t="shared" si="238"/>
        <v>0</v>
      </c>
      <c r="AF449" s="32">
        <f t="shared" si="238"/>
        <v>0</v>
      </c>
      <c r="AG449" s="32">
        <f t="shared" si="238"/>
        <v>0</v>
      </c>
      <c r="AH449" s="32">
        <f t="shared" si="238"/>
        <v>0</v>
      </c>
      <c r="AI449" s="32">
        <f t="shared" si="238"/>
        <v>0</v>
      </c>
      <c r="AJ449" s="32">
        <f t="shared" si="238"/>
        <v>0</v>
      </c>
      <c r="AK449" s="32">
        <f t="shared" si="238"/>
        <v>0</v>
      </c>
      <c r="AL449" s="32">
        <f t="shared" si="238"/>
        <v>0</v>
      </c>
      <c r="AM449" s="32">
        <f t="shared" si="238"/>
        <v>0</v>
      </c>
      <c r="AN449" s="32">
        <f t="shared" si="238"/>
        <v>0</v>
      </c>
      <c r="AO449" s="32">
        <f t="shared" si="238"/>
        <v>0</v>
      </c>
      <c r="AP449" s="32">
        <f t="shared" si="238"/>
        <v>0</v>
      </c>
      <c r="AQ449" s="32">
        <f t="shared" si="238"/>
        <v>1494.78</v>
      </c>
      <c r="AR449" s="128">
        <f t="shared" si="210"/>
        <v>0.99846367595586072</v>
      </c>
    </row>
    <row r="450" spans="1:45" ht="105.75" customHeight="1" x14ac:dyDescent="0.25">
      <c r="A450" s="20"/>
      <c r="B450" s="27" t="s">
        <v>819</v>
      </c>
      <c r="C450" s="55"/>
      <c r="D450" s="124" t="s">
        <v>503</v>
      </c>
      <c r="E450" s="32">
        <f>E451</f>
        <v>1301.58</v>
      </c>
      <c r="F450" s="32">
        <f t="shared" ref="F450:AQ450" si="239">F451</f>
        <v>0</v>
      </c>
      <c r="G450" s="32">
        <f t="shared" si="239"/>
        <v>0</v>
      </c>
      <c r="H450" s="32">
        <f t="shared" si="239"/>
        <v>0</v>
      </c>
      <c r="I450" s="32">
        <f t="shared" si="239"/>
        <v>0</v>
      </c>
      <c r="J450" s="32">
        <f t="shared" si="239"/>
        <v>0</v>
      </c>
      <c r="K450" s="32">
        <f t="shared" si="239"/>
        <v>0</v>
      </c>
      <c r="L450" s="32">
        <f t="shared" si="239"/>
        <v>0</v>
      </c>
      <c r="M450" s="32">
        <f t="shared" si="239"/>
        <v>0</v>
      </c>
      <c r="N450" s="32">
        <f t="shared" si="239"/>
        <v>0</v>
      </c>
      <c r="O450" s="32">
        <f t="shared" si="239"/>
        <v>0</v>
      </c>
      <c r="P450" s="32">
        <f t="shared" si="239"/>
        <v>0</v>
      </c>
      <c r="Q450" s="32">
        <f t="shared" si="239"/>
        <v>0</v>
      </c>
      <c r="R450" s="32">
        <f t="shared" si="239"/>
        <v>0</v>
      </c>
      <c r="S450" s="32">
        <f t="shared" si="239"/>
        <v>0</v>
      </c>
      <c r="T450" s="32">
        <f t="shared" si="239"/>
        <v>0</v>
      </c>
      <c r="U450" s="32">
        <f t="shared" si="239"/>
        <v>0</v>
      </c>
      <c r="V450" s="32">
        <f t="shared" si="239"/>
        <v>0</v>
      </c>
      <c r="W450" s="32">
        <f t="shared" si="239"/>
        <v>0</v>
      </c>
      <c r="X450" s="32">
        <f t="shared" si="239"/>
        <v>0</v>
      </c>
      <c r="Y450" s="32">
        <f t="shared" si="239"/>
        <v>0</v>
      </c>
      <c r="Z450" s="32">
        <f t="shared" si="239"/>
        <v>0</v>
      </c>
      <c r="AA450" s="32">
        <f t="shared" si="239"/>
        <v>0</v>
      </c>
      <c r="AB450" s="32">
        <f t="shared" si="239"/>
        <v>0</v>
      </c>
      <c r="AC450" s="32">
        <f t="shared" si="239"/>
        <v>0</v>
      </c>
      <c r="AD450" s="32">
        <f t="shared" si="239"/>
        <v>0</v>
      </c>
      <c r="AE450" s="32">
        <f t="shared" si="239"/>
        <v>0</v>
      </c>
      <c r="AF450" s="32">
        <f t="shared" si="239"/>
        <v>0</v>
      </c>
      <c r="AG450" s="32">
        <f t="shared" si="239"/>
        <v>0</v>
      </c>
      <c r="AH450" s="32">
        <f t="shared" si="239"/>
        <v>0</v>
      </c>
      <c r="AI450" s="32">
        <f t="shared" si="239"/>
        <v>0</v>
      </c>
      <c r="AJ450" s="32">
        <f t="shared" si="239"/>
        <v>0</v>
      </c>
      <c r="AK450" s="32">
        <f t="shared" si="239"/>
        <v>0</v>
      </c>
      <c r="AL450" s="32">
        <f t="shared" si="239"/>
        <v>0</v>
      </c>
      <c r="AM450" s="32">
        <f t="shared" si="239"/>
        <v>0</v>
      </c>
      <c r="AN450" s="32">
        <f t="shared" si="239"/>
        <v>0</v>
      </c>
      <c r="AO450" s="32">
        <f t="shared" si="239"/>
        <v>0</v>
      </c>
      <c r="AP450" s="32">
        <f t="shared" si="239"/>
        <v>0</v>
      </c>
      <c r="AQ450" s="32">
        <f t="shared" si="239"/>
        <v>1301.58</v>
      </c>
      <c r="AR450" s="128">
        <f t="shared" si="210"/>
        <v>1</v>
      </c>
    </row>
    <row r="451" spans="1:45" ht="30" x14ac:dyDescent="0.25">
      <c r="A451" s="20"/>
      <c r="B451" s="342"/>
      <c r="C451" s="55">
        <v>300</v>
      </c>
      <c r="D451" s="48" t="s">
        <v>63</v>
      </c>
      <c r="E451" s="32">
        <v>1301.58</v>
      </c>
      <c r="F451" s="340"/>
      <c r="G451" s="340"/>
      <c r="H451" s="340"/>
      <c r="I451" s="340"/>
      <c r="J451" s="340"/>
      <c r="K451" s="340"/>
      <c r="L451" s="340"/>
      <c r="M451" s="340"/>
      <c r="N451" s="340"/>
      <c r="O451" s="340"/>
      <c r="P451" s="340"/>
      <c r="Q451" s="340"/>
      <c r="R451" s="340"/>
      <c r="S451" s="340"/>
      <c r="T451" s="340"/>
      <c r="U451" s="340"/>
      <c r="V451" s="340"/>
      <c r="W451" s="340"/>
      <c r="X451" s="340"/>
      <c r="Y451" s="340"/>
      <c r="Z451" s="340"/>
      <c r="AA451" s="340"/>
      <c r="AB451" s="340"/>
      <c r="AC451" s="340"/>
      <c r="AD451" s="340"/>
      <c r="AE451" s="340"/>
      <c r="AF451" s="340"/>
      <c r="AG451" s="340"/>
      <c r="AH451" s="340"/>
      <c r="AI451" s="340"/>
      <c r="AJ451" s="340"/>
      <c r="AK451" s="340"/>
      <c r="AL451" s="340"/>
      <c r="AM451" s="340"/>
      <c r="AN451" s="340"/>
      <c r="AO451" s="340"/>
      <c r="AP451" s="340"/>
      <c r="AQ451" s="340">
        <v>1301.58</v>
      </c>
      <c r="AR451" s="128">
        <f t="shared" si="210"/>
        <v>1</v>
      </c>
    </row>
    <row r="452" spans="1:45" ht="45" x14ac:dyDescent="0.25">
      <c r="A452" s="20"/>
      <c r="B452" s="27" t="s">
        <v>409</v>
      </c>
      <c r="C452" s="58"/>
      <c r="D452" s="58" t="s">
        <v>410</v>
      </c>
      <c r="E452" s="32">
        <f>E453</f>
        <v>195.5</v>
      </c>
      <c r="F452" s="32">
        <f t="shared" ref="F452:AQ452" si="240">F453</f>
        <v>0</v>
      </c>
      <c r="G452" s="32">
        <f t="shared" si="240"/>
        <v>0</v>
      </c>
      <c r="H452" s="32">
        <f t="shared" si="240"/>
        <v>0</v>
      </c>
      <c r="I452" s="32">
        <f t="shared" si="240"/>
        <v>0</v>
      </c>
      <c r="J452" s="32">
        <f t="shared" si="240"/>
        <v>0</v>
      </c>
      <c r="K452" s="32">
        <f t="shared" si="240"/>
        <v>0</v>
      </c>
      <c r="L452" s="32">
        <f t="shared" si="240"/>
        <v>0</v>
      </c>
      <c r="M452" s="32">
        <f t="shared" si="240"/>
        <v>0</v>
      </c>
      <c r="N452" s="32">
        <f t="shared" si="240"/>
        <v>0</v>
      </c>
      <c r="O452" s="32">
        <f t="shared" si="240"/>
        <v>0</v>
      </c>
      <c r="P452" s="32">
        <f t="shared" si="240"/>
        <v>0</v>
      </c>
      <c r="Q452" s="32">
        <f t="shared" si="240"/>
        <v>0</v>
      </c>
      <c r="R452" s="32">
        <f t="shared" si="240"/>
        <v>0</v>
      </c>
      <c r="S452" s="32">
        <f t="shared" si="240"/>
        <v>0</v>
      </c>
      <c r="T452" s="32">
        <f t="shared" si="240"/>
        <v>0</v>
      </c>
      <c r="U452" s="32">
        <f t="shared" si="240"/>
        <v>0</v>
      </c>
      <c r="V452" s="32">
        <f t="shared" si="240"/>
        <v>0</v>
      </c>
      <c r="W452" s="32">
        <f t="shared" si="240"/>
        <v>0</v>
      </c>
      <c r="X452" s="32">
        <f t="shared" si="240"/>
        <v>0</v>
      </c>
      <c r="Y452" s="32">
        <f t="shared" si="240"/>
        <v>0</v>
      </c>
      <c r="Z452" s="32">
        <f t="shared" si="240"/>
        <v>0</v>
      </c>
      <c r="AA452" s="32">
        <f t="shared" si="240"/>
        <v>0</v>
      </c>
      <c r="AB452" s="32">
        <f t="shared" si="240"/>
        <v>0</v>
      </c>
      <c r="AC452" s="32">
        <f t="shared" si="240"/>
        <v>0</v>
      </c>
      <c r="AD452" s="32">
        <f t="shared" si="240"/>
        <v>0</v>
      </c>
      <c r="AE452" s="32">
        <f t="shared" si="240"/>
        <v>0</v>
      </c>
      <c r="AF452" s="32">
        <f t="shared" si="240"/>
        <v>0</v>
      </c>
      <c r="AG452" s="32">
        <f t="shared" si="240"/>
        <v>0</v>
      </c>
      <c r="AH452" s="32">
        <f t="shared" si="240"/>
        <v>0</v>
      </c>
      <c r="AI452" s="32">
        <f t="shared" si="240"/>
        <v>0</v>
      </c>
      <c r="AJ452" s="32">
        <f t="shared" si="240"/>
        <v>0</v>
      </c>
      <c r="AK452" s="32">
        <f t="shared" si="240"/>
        <v>0</v>
      </c>
      <c r="AL452" s="32">
        <f t="shared" si="240"/>
        <v>0</v>
      </c>
      <c r="AM452" s="32">
        <f t="shared" si="240"/>
        <v>0</v>
      </c>
      <c r="AN452" s="32">
        <f t="shared" si="240"/>
        <v>0</v>
      </c>
      <c r="AO452" s="32">
        <f t="shared" si="240"/>
        <v>0</v>
      </c>
      <c r="AP452" s="32">
        <f t="shared" si="240"/>
        <v>0</v>
      </c>
      <c r="AQ452" s="32">
        <f t="shared" si="240"/>
        <v>193.2</v>
      </c>
      <c r="AR452" s="128">
        <f t="shared" si="210"/>
        <v>0.98823529411764699</v>
      </c>
    </row>
    <row r="453" spans="1:45" ht="39" customHeight="1" x14ac:dyDescent="0.25">
      <c r="A453" s="20"/>
      <c r="B453" s="27"/>
      <c r="C453" s="44" t="s">
        <v>70</v>
      </c>
      <c r="D453" s="42" t="s">
        <v>71</v>
      </c>
      <c r="E453" s="32">
        <v>195.5</v>
      </c>
      <c r="F453" s="340"/>
      <c r="G453" s="340"/>
      <c r="H453" s="340"/>
      <c r="I453" s="340"/>
      <c r="J453" s="340"/>
      <c r="K453" s="340"/>
      <c r="L453" s="340"/>
      <c r="M453" s="340"/>
      <c r="N453" s="340"/>
      <c r="O453" s="340"/>
      <c r="P453" s="340"/>
      <c r="Q453" s="340"/>
      <c r="R453" s="340"/>
      <c r="S453" s="340"/>
      <c r="T453" s="340"/>
      <c r="U453" s="340"/>
      <c r="V453" s="340"/>
      <c r="W453" s="340"/>
      <c r="X453" s="340"/>
      <c r="Y453" s="340"/>
      <c r="Z453" s="340"/>
      <c r="AA453" s="340"/>
      <c r="AB453" s="340"/>
      <c r="AC453" s="340"/>
      <c r="AD453" s="340"/>
      <c r="AE453" s="340"/>
      <c r="AF453" s="340"/>
      <c r="AG453" s="340"/>
      <c r="AH453" s="340"/>
      <c r="AI453" s="340"/>
      <c r="AJ453" s="340"/>
      <c r="AK453" s="340"/>
      <c r="AL453" s="340"/>
      <c r="AM453" s="340"/>
      <c r="AN453" s="340"/>
      <c r="AO453" s="340"/>
      <c r="AP453" s="340"/>
      <c r="AQ453" s="340">
        <v>193.2</v>
      </c>
      <c r="AR453" s="128">
        <f t="shared" si="210"/>
        <v>0.98823529411764699</v>
      </c>
    </row>
    <row r="454" spans="1:45" ht="21.75" customHeight="1" x14ac:dyDescent="0.25">
      <c r="A454" s="55">
        <v>1004</v>
      </c>
      <c r="B454" s="51"/>
      <c r="C454" s="86"/>
      <c r="D454" s="43" t="s">
        <v>453</v>
      </c>
      <c r="E454" s="32">
        <f>E455+E461</f>
        <v>10109.07</v>
      </c>
      <c r="F454" s="32">
        <f t="shared" ref="F454:AQ454" si="241">F455+F461</f>
        <v>0</v>
      </c>
      <c r="G454" s="32">
        <f t="shared" si="241"/>
        <v>0</v>
      </c>
      <c r="H454" s="32">
        <f t="shared" si="241"/>
        <v>0</v>
      </c>
      <c r="I454" s="32">
        <f t="shared" si="241"/>
        <v>0</v>
      </c>
      <c r="J454" s="32">
        <f t="shared" si="241"/>
        <v>0</v>
      </c>
      <c r="K454" s="32">
        <f t="shared" si="241"/>
        <v>0</v>
      </c>
      <c r="L454" s="32">
        <f t="shared" si="241"/>
        <v>0</v>
      </c>
      <c r="M454" s="32">
        <f t="shared" si="241"/>
        <v>0</v>
      </c>
      <c r="N454" s="32">
        <f t="shared" si="241"/>
        <v>0</v>
      </c>
      <c r="O454" s="32">
        <f t="shared" si="241"/>
        <v>0</v>
      </c>
      <c r="P454" s="32">
        <f t="shared" si="241"/>
        <v>0</v>
      </c>
      <c r="Q454" s="32">
        <f t="shared" si="241"/>
        <v>0</v>
      </c>
      <c r="R454" s="32">
        <f t="shared" si="241"/>
        <v>0</v>
      </c>
      <c r="S454" s="32">
        <f t="shared" si="241"/>
        <v>0</v>
      </c>
      <c r="T454" s="32">
        <f t="shared" si="241"/>
        <v>0</v>
      </c>
      <c r="U454" s="32">
        <f t="shared" si="241"/>
        <v>0</v>
      </c>
      <c r="V454" s="32">
        <f t="shared" si="241"/>
        <v>0</v>
      </c>
      <c r="W454" s="32">
        <f t="shared" si="241"/>
        <v>0</v>
      </c>
      <c r="X454" s="32">
        <f t="shared" si="241"/>
        <v>0</v>
      </c>
      <c r="Y454" s="32">
        <f t="shared" si="241"/>
        <v>0</v>
      </c>
      <c r="Z454" s="32">
        <f t="shared" si="241"/>
        <v>0</v>
      </c>
      <c r="AA454" s="32">
        <f t="shared" si="241"/>
        <v>0</v>
      </c>
      <c r="AB454" s="32">
        <f t="shared" si="241"/>
        <v>0</v>
      </c>
      <c r="AC454" s="32">
        <f t="shared" si="241"/>
        <v>0</v>
      </c>
      <c r="AD454" s="32">
        <f t="shared" si="241"/>
        <v>0</v>
      </c>
      <c r="AE454" s="32">
        <f t="shared" si="241"/>
        <v>0</v>
      </c>
      <c r="AF454" s="32">
        <f t="shared" si="241"/>
        <v>0</v>
      </c>
      <c r="AG454" s="32">
        <f t="shared" si="241"/>
        <v>0</v>
      </c>
      <c r="AH454" s="32">
        <f t="shared" si="241"/>
        <v>0</v>
      </c>
      <c r="AI454" s="32">
        <f t="shared" si="241"/>
        <v>0</v>
      </c>
      <c r="AJ454" s="32">
        <f t="shared" si="241"/>
        <v>0</v>
      </c>
      <c r="AK454" s="32">
        <f t="shared" si="241"/>
        <v>0</v>
      </c>
      <c r="AL454" s="32">
        <f t="shared" si="241"/>
        <v>0</v>
      </c>
      <c r="AM454" s="32">
        <f t="shared" si="241"/>
        <v>0</v>
      </c>
      <c r="AN454" s="32">
        <f t="shared" si="241"/>
        <v>0</v>
      </c>
      <c r="AO454" s="32">
        <f t="shared" si="241"/>
        <v>0</v>
      </c>
      <c r="AP454" s="32">
        <f t="shared" si="241"/>
        <v>0</v>
      </c>
      <c r="AQ454" s="32">
        <f t="shared" si="241"/>
        <v>8390.4369999999999</v>
      </c>
      <c r="AR454" s="128">
        <f t="shared" si="210"/>
        <v>0.82999098829071316</v>
      </c>
    </row>
    <row r="455" spans="1:45" ht="30" x14ac:dyDescent="0.25">
      <c r="A455" s="55"/>
      <c r="B455" s="27" t="s">
        <v>189</v>
      </c>
      <c r="C455" s="28"/>
      <c r="D455" s="28" t="s">
        <v>190</v>
      </c>
      <c r="E455" s="32">
        <f>E456</f>
        <v>3624</v>
      </c>
      <c r="F455" s="32">
        <f t="shared" ref="F455:AQ455" si="242">F456</f>
        <v>0</v>
      </c>
      <c r="G455" s="32">
        <f t="shared" si="242"/>
        <v>0</v>
      </c>
      <c r="H455" s="32">
        <f t="shared" si="242"/>
        <v>0</v>
      </c>
      <c r="I455" s="32">
        <f t="shared" si="242"/>
        <v>0</v>
      </c>
      <c r="J455" s="32">
        <f t="shared" si="242"/>
        <v>0</v>
      </c>
      <c r="K455" s="32">
        <f t="shared" si="242"/>
        <v>0</v>
      </c>
      <c r="L455" s="32">
        <f t="shared" si="242"/>
        <v>0</v>
      </c>
      <c r="M455" s="32">
        <f t="shared" si="242"/>
        <v>0</v>
      </c>
      <c r="N455" s="32">
        <f t="shared" si="242"/>
        <v>0</v>
      </c>
      <c r="O455" s="32">
        <f t="shared" si="242"/>
        <v>0</v>
      </c>
      <c r="P455" s="32">
        <f t="shared" si="242"/>
        <v>0</v>
      </c>
      <c r="Q455" s="32">
        <f t="shared" si="242"/>
        <v>0</v>
      </c>
      <c r="R455" s="32">
        <f t="shared" si="242"/>
        <v>0</v>
      </c>
      <c r="S455" s="32">
        <f t="shared" si="242"/>
        <v>0</v>
      </c>
      <c r="T455" s="32">
        <f t="shared" si="242"/>
        <v>0</v>
      </c>
      <c r="U455" s="32">
        <f t="shared" si="242"/>
        <v>0</v>
      </c>
      <c r="V455" s="32">
        <f t="shared" si="242"/>
        <v>0</v>
      </c>
      <c r="W455" s="32">
        <f t="shared" si="242"/>
        <v>0</v>
      </c>
      <c r="X455" s="32">
        <f t="shared" si="242"/>
        <v>0</v>
      </c>
      <c r="Y455" s="32">
        <f t="shared" si="242"/>
        <v>0</v>
      </c>
      <c r="Z455" s="32">
        <f t="shared" si="242"/>
        <v>0</v>
      </c>
      <c r="AA455" s="32">
        <f t="shared" si="242"/>
        <v>0</v>
      </c>
      <c r="AB455" s="32">
        <f t="shared" si="242"/>
        <v>0</v>
      </c>
      <c r="AC455" s="32">
        <f t="shared" si="242"/>
        <v>0</v>
      </c>
      <c r="AD455" s="32">
        <f t="shared" si="242"/>
        <v>0</v>
      </c>
      <c r="AE455" s="32">
        <f t="shared" si="242"/>
        <v>0</v>
      </c>
      <c r="AF455" s="32">
        <f t="shared" si="242"/>
        <v>0</v>
      </c>
      <c r="AG455" s="32">
        <f t="shared" si="242"/>
        <v>0</v>
      </c>
      <c r="AH455" s="32">
        <f t="shared" si="242"/>
        <v>0</v>
      </c>
      <c r="AI455" s="32">
        <f t="shared" si="242"/>
        <v>0</v>
      </c>
      <c r="AJ455" s="32">
        <f t="shared" si="242"/>
        <v>0</v>
      </c>
      <c r="AK455" s="32">
        <f t="shared" si="242"/>
        <v>0</v>
      </c>
      <c r="AL455" s="32">
        <f t="shared" si="242"/>
        <v>0</v>
      </c>
      <c r="AM455" s="32">
        <f t="shared" si="242"/>
        <v>0</v>
      </c>
      <c r="AN455" s="32">
        <f t="shared" si="242"/>
        <v>0</v>
      </c>
      <c r="AO455" s="32">
        <f t="shared" si="242"/>
        <v>0</v>
      </c>
      <c r="AP455" s="32">
        <f t="shared" si="242"/>
        <v>0</v>
      </c>
      <c r="AQ455" s="32">
        <f t="shared" si="242"/>
        <v>2149.7080000000001</v>
      </c>
      <c r="AR455" s="128">
        <f t="shared" si="210"/>
        <v>0.5931865342163356</v>
      </c>
    </row>
    <row r="456" spans="1:45" ht="42" customHeight="1" x14ac:dyDescent="0.25">
      <c r="A456" s="94"/>
      <c r="B456" s="27" t="s">
        <v>191</v>
      </c>
      <c r="C456" s="28"/>
      <c r="D456" s="28" t="s">
        <v>192</v>
      </c>
      <c r="E456" s="32">
        <f>E458</f>
        <v>3624</v>
      </c>
      <c r="F456" s="32">
        <f t="shared" ref="F456:AQ456" si="243">F458</f>
        <v>0</v>
      </c>
      <c r="G456" s="32">
        <f t="shared" si="243"/>
        <v>0</v>
      </c>
      <c r="H456" s="32">
        <f t="shared" si="243"/>
        <v>0</v>
      </c>
      <c r="I456" s="32">
        <f t="shared" si="243"/>
        <v>0</v>
      </c>
      <c r="J456" s="32">
        <f t="shared" si="243"/>
        <v>0</v>
      </c>
      <c r="K456" s="32">
        <f t="shared" si="243"/>
        <v>0</v>
      </c>
      <c r="L456" s="32">
        <f t="shared" si="243"/>
        <v>0</v>
      </c>
      <c r="M456" s="32">
        <f t="shared" si="243"/>
        <v>0</v>
      </c>
      <c r="N456" s="32">
        <f t="shared" si="243"/>
        <v>0</v>
      </c>
      <c r="O456" s="32">
        <f t="shared" si="243"/>
        <v>0</v>
      </c>
      <c r="P456" s="32">
        <f t="shared" si="243"/>
        <v>0</v>
      </c>
      <c r="Q456" s="32">
        <f t="shared" si="243"/>
        <v>0</v>
      </c>
      <c r="R456" s="32">
        <f t="shared" si="243"/>
        <v>0</v>
      </c>
      <c r="S456" s="32">
        <f t="shared" si="243"/>
        <v>0</v>
      </c>
      <c r="T456" s="32">
        <f t="shared" si="243"/>
        <v>0</v>
      </c>
      <c r="U456" s="32">
        <f t="shared" si="243"/>
        <v>0</v>
      </c>
      <c r="V456" s="32">
        <f t="shared" si="243"/>
        <v>0</v>
      </c>
      <c r="W456" s="32">
        <f t="shared" si="243"/>
        <v>0</v>
      </c>
      <c r="X456" s="32">
        <f t="shared" si="243"/>
        <v>0</v>
      </c>
      <c r="Y456" s="32">
        <f t="shared" si="243"/>
        <v>0</v>
      </c>
      <c r="Z456" s="32">
        <f t="shared" si="243"/>
        <v>0</v>
      </c>
      <c r="AA456" s="32">
        <f t="shared" si="243"/>
        <v>0</v>
      </c>
      <c r="AB456" s="32">
        <f t="shared" si="243"/>
        <v>0</v>
      </c>
      <c r="AC456" s="32">
        <f t="shared" si="243"/>
        <v>0</v>
      </c>
      <c r="AD456" s="32">
        <f t="shared" si="243"/>
        <v>0</v>
      </c>
      <c r="AE456" s="32">
        <f t="shared" si="243"/>
        <v>0</v>
      </c>
      <c r="AF456" s="32">
        <f t="shared" si="243"/>
        <v>0</v>
      </c>
      <c r="AG456" s="32">
        <f t="shared" si="243"/>
        <v>0</v>
      </c>
      <c r="AH456" s="32">
        <f t="shared" si="243"/>
        <v>0</v>
      </c>
      <c r="AI456" s="32">
        <f t="shared" si="243"/>
        <v>0</v>
      </c>
      <c r="AJ456" s="32">
        <f t="shared" si="243"/>
        <v>0</v>
      </c>
      <c r="AK456" s="32">
        <f t="shared" si="243"/>
        <v>0</v>
      </c>
      <c r="AL456" s="32">
        <f t="shared" si="243"/>
        <v>0</v>
      </c>
      <c r="AM456" s="32">
        <f t="shared" si="243"/>
        <v>0</v>
      </c>
      <c r="AN456" s="32">
        <f t="shared" si="243"/>
        <v>0</v>
      </c>
      <c r="AO456" s="32">
        <f t="shared" si="243"/>
        <v>0</v>
      </c>
      <c r="AP456" s="32">
        <f t="shared" si="243"/>
        <v>0</v>
      </c>
      <c r="AQ456" s="32">
        <f t="shared" si="243"/>
        <v>2149.7080000000001</v>
      </c>
      <c r="AR456" s="128">
        <f t="shared" si="210"/>
        <v>0.5931865342163356</v>
      </c>
    </row>
    <row r="457" spans="1:45" ht="52.5" customHeight="1" x14ac:dyDescent="0.25">
      <c r="A457" s="94"/>
      <c r="B457" s="103" t="s">
        <v>204</v>
      </c>
      <c r="C457" s="104"/>
      <c r="D457" s="75" t="s">
        <v>205</v>
      </c>
      <c r="E457" s="32">
        <f>E458</f>
        <v>3624</v>
      </c>
      <c r="F457" s="32">
        <f t="shared" ref="F457:AQ457" si="244">F458</f>
        <v>0</v>
      </c>
      <c r="G457" s="32">
        <f t="shared" si="244"/>
        <v>0</v>
      </c>
      <c r="H457" s="32">
        <f t="shared" si="244"/>
        <v>0</v>
      </c>
      <c r="I457" s="32">
        <f t="shared" si="244"/>
        <v>0</v>
      </c>
      <c r="J457" s="32">
        <f t="shared" si="244"/>
        <v>0</v>
      </c>
      <c r="K457" s="32">
        <f t="shared" si="244"/>
        <v>0</v>
      </c>
      <c r="L457" s="32">
        <f t="shared" si="244"/>
        <v>0</v>
      </c>
      <c r="M457" s="32">
        <f t="shared" si="244"/>
        <v>0</v>
      </c>
      <c r="N457" s="32">
        <f t="shared" si="244"/>
        <v>0</v>
      </c>
      <c r="O457" s="32">
        <f t="shared" si="244"/>
        <v>0</v>
      </c>
      <c r="P457" s="32">
        <f t="shared" si="244"/>
        <v>0</v>
      </c>
      <c r="Q457" s="32">
        <f t="shared" si="244"/>
        <v>0</v>
      </c>
      <c r="R457" s="32">
        <f t="shared" si="244"/>
        <v>0</v>
      </c>
      <c r="S457" s="32">
        <f t="shared" si="244"/>
        <v>0</v>
      </c>
      <c r="T457" s="32">
        <f t="shared" si="244"/>
        <v>0</v>
      </c>
      <c r="U457" s="32">
        <f t="shared" si="244"/>
        <v>0</v>
      </c>
      <c r="V457" s="32">
        <f t="shared" si="244"/>
        <v>0</v>
      </c>
      <c r="W457" s="32">
        <f t="shared" si="244"/>
        <v>0</v>
      </c>
      <c r="X457" s="32">
        <f t="shared" si="244"/>
        <v>0</v>
      </c>
      <c r="Y457" s="32">
        <f t="shared" si="244"/>
        <v>0</v>
      </c>
      <c r="Z457" s="32">
        <f t="shared" si="244"/>
        <v>0</v>
      </c>
      <c r="AA457" s="32">
        <f t="shared" si="244"/>
        <v>0</v>
      </c>
      <c r="AB457" s="32">
        <f t="shared" si="244"/>
        <v>0</v>
      </c>
      <c r="AC457" s="32">
        <f t="shared" si="244"/>
        <v>0</v>
      </c>
      <c r="AD457" s="32">
        <f t="shared" si="244"/>
        <v>0</v>
      </c>
      <c r="AE457" s="32">
        <f t="shared" si="244"/>
        <v>0</v>
      </c>
      <c r="AF457" s="32">
        <f t="shared" si="244"/>
        <v>0</v>
      </c>
      <c r="AG457" s="32">
        <f t="shared" si="244"/>
        <v>0</v>
      </c>
      <c r="AH457" s="32">
        <f t="shared" si="244"/>
        <v>0</v>
      </c>
      <c r="AI457" s="32">
        <f t="shared" si="244"/>
        <v>0</v>
      </c>
      <c r="AJ457" s="32">
        <f t="shared" si="244"/>
        <v>0</v>
      </c>
      <c r="AK457" s="32">
        <f t="shared" si="244"/>
        <v>0</v>
      </c>
      <c r="AL457" s="32">
        <f t="shared" si="244"/>
        <v>0</v>
      </c>
      <c r="AM457" s="32">
        <f t="shared" si="244"/>
        <v>0</v>
      </c>
      <c r="AN457" s="32">
        <f t="shared" si="244"/>
        <v>0</v>
      </c>
      <c r="AO457" s="32">
        <f t="shared" si="244"/>
        <v>0</v>
      </c>
      <c r="AP457" s="32">
        <f t="shared" si="244"/>
        <v>0</v>
      </c>
      <c r="AQ457" s="32">
        <f t="shared" si="244"/>
        <v>2149.7080000000001</v>
      </c>
      <c r="AR457" s="128">
        <f t="shared" si="210"/>
        <v>0.5931865342163356</v>
      </c>
    </row>
    <row r="458" spans="1:45" ht="60" customHeight="1" x14ac:dyDescent="0.25">
      <c r="A458" s="94"/>
      <c r="B458" s="27" t="s">
        <v>206</v>
      </c>
      <c r="C458" s="27"/>
      <c r="D458" s="57" t="s">
        <v>207</v>
      </c>
      <c r="E458" s="32">
        <f>E459+E460</f>
        <v>3624</v>
      </c>
      <c r="F458" s="32">
        <f t="shared" ref="F458:AQ458" si="245">F459+F460</f>
        <v>0</v>
      </c>
      <c r="G458" s="32">
        <f t="shared" si="245"/>
        <v>0</v>
      </c>
      <c r="H458" s="32">
        <f t="shared" si="245"/>
        <v>0</v>
      </c>
      <c r="I458" s="32">
        <f t="shared" si="245"/>
        <v>0</v>
      </c>
      <c r="J458" s="32">
        <f t="shared" si="245"/>
        <v>0</v>
      </c>
      <c r="K458" s="32">
        <f t="shared" si="245"/>
        <v>0</v>
      </c>
      <c r="L458" s="32">
        <f t="shared" si="245"/>
        <v>0</v>
      </c>
      <c r="M458" s="32">
        <f t="shared" si="245"/>
        <v>0</v>
      </c>
      <c r="N458" s="32">
        <f t="shared" si="245"/>
        <v>0</v>
      </c>
      <c r="O458" s="32">
        <f t="shared" si="245"/>
        <v>0</v>
      </c>
      <c r="P458" s="32">
        <f t="shared" si="245"/>
        <v>0</v>
      </c>
      <c r="Q458" s="32">
        <f t="shared" si="245"/>
        <v>0</v>
      </c>
      <c r="R458" s="32">
        <f t="shared" si="245"/>
        <v>0</v>
      </c>
      <c r="S458" s="32">
        <f t="shared" si="245"/>
        <v>0</v>
      </c>
      <c r="T458" s="32">
        <f t="shared" si="245"/>
        <v>0</v>
      </c>
      <c r="U458" s="32">
        <f t="shared" si="245"/>
        <v>0</v>
      </c>
      <c r="V458" s="32">
        <f t="shared" si="245"/>
        <v>0</v>
      </c>
      <c r="W458" s="32">
        <f t="shared" si="245"/>
        <v>0</v>
      </c>
      <c r="X458" s="32">
        <f t="shared" si="245"/>
        <v>0</v>
      </c>
      <c r="Y458" s="32">
        <f t="shared" si="245"/>
        <v>0</v>
      </c>
      <c r="Z458" s="32">
        <f t="shared" si="245"/>
        <v>0</v>
      </c>
      <c r="AA458" s="32">
        <f t="shared" si="245"/>
        <v>0</v>
      </c>
      <c r="AB458" s="32">
        <f t="shared" si="245"/>
        <v>0</v>
      </c>
      <c r="AC458" s="32">
        <f t="shared" si="245"/>
        <v>0</v>
      </c>
      <c r="AD458" s="32">
        <f t="shared" si="245"/>
        <v>0</v>
      </c>
      <c r="AE458" s="32">
        <f t="shared" si="245"/>
        <v>0</v>
      </c>
      <c r="AF458" s="32">
        <f t="shared" si="245"/>
        <v>0</v>
      </c>
      <c r="AG458" s="32">
        <f t="shared" si="245"/>
        <v>0</v>
      </c>
      <c r="AH458" s="32">
        <f t="shared" si="245"/>
        <v>0</v>
      </c>
      <c r="AI458" s="32">
        <f t="shared" si="245"/>
        <v>0</v>
      </c>
      <c r="AJ458" s="32">
        <f t="shared" si="245"/>
        <v>0</v>
      </c>
      <c r="AK458" s="32">
        <f t="shared" si="245"/>
        <v>0</v>
      </c>
      <c r="AL458" s="32">
        <f t="shared" si="245"/>
        <v>0</v>
      </c>
      <c r="AM458" s="32">
        <f t="shared" si="245"/>
        <v>0</v>
      </c>
      <c r="AN458" s="32">
        <f t="shared" si="245"/>
        <v>0</v>
      </c>
      <c r="AO458" s="32">
        <f t="shared" si="245"/>
        <v>0</v>
      </c>
      <c r="AP458" s="32">
        <f t="shared" si="245"/>
        <v>0</v>
      </c>
      <c r="AQ458" s="32">
        <f t="shared" si="245"/>
        <v>2149.7080000000001</v>
      </c>
      <c r="AR458" s="128">
        <f t="shared" si="210"/>
        <v>0.5931865342163356</v>
      </c>
    </row>
    <row r="459" spans="1:45" ht="30" x14ac:dyDescent="0.25">
      <c r="A459" s="94"/>
      <c r="B459" s="74"/>
      <c r="C459" s="56" t="s">
        <v>62</v>
      </c>
      <c r="D459" s="73" t="s">
        <v>63</v>
      </c>
      <c r="E459" s="32">
        <v>3044</v>
      </c>
      <c r="F459" s="340"/>
      <c r="G459" s="340"/>
      <c r="H459" s="340"/>
      <c r="I459" s="340"/>
      <c r="J459" s="340"/>
      <c r="K459" s="340"/>
      <c r="L459" s="340"/>
      <c r="M459" s="340"/>
      <c r="N459" s="340"/>
      <c r="O459" s="340"/>
      <c r="P459" s="340"/>
      <c r="Q459" s="340"/>
      <c r="R459" s="340"/>
      <c r="S459" s="340"/>
      <c r="T459" s="340"/>
      <c r="U459" s="340"/>
      <c r="V459" s="340"/>
      <c r="W459" s="340"/>
      <c r="X459" s="340"/>
      <c r="Y459" s="340"/>
      <c r="Z459" s="340"/>
      <c r="AA459" s="340"/>
      <c r="AB459" s="340"/>
      <c r="AC459" s="340"/>
      <c r="AD459" s="340"/>
      <c r="AE459" s="340"/>
      <c r="AF459" s="340"/>
      <c r="AG459" s="340"/>
      <c r="AH459" s="340"/>
      <c r="AI459" s="340"/>
      <c r="AJ459" s="340"/>
      <c r="AK459" s="340"/>
      <c r="AL459" s="340"/>
      <c r="AM459" s="340"/>
      <c r="AN459" s="340"/>
      <c r="AO459" s="340"/>
      <c r="AP459" s="340"/>
      <c r="AQ459" s="339">
        <v>1696.4929999999999</v>
      </c>
      <c r="AR459" s="128">
        <f t="shared" si="210"/>
        <v>0.55732358738501964</v>
      </c>
    </row>
    <row r="460" spans="1:45" ht="45" x14ac:dyDescent="0.25">
      <c r="A460" s="94"/>
      <c r="B460" s="74"/>
      <c r="C460" s="37" t="s">
        <v>13</v>
      </c>
      <c r="D460" s="48" t="s">
        <v>14</v>
      </c>
      <c r="E460" s="32">
        <v>580</v>
      </c>
      <c r="F460" s="340"/>
      <c r="G460" s="340"/>
      <c r="H460" s="340"/>
      <c r="I460" s="340"/>
      <c r="J460" s="340"/>
      <c r="K460" s="340"/>
      <c r="L460" s="340"/>
      <c r="M460" s="340"/>
      <c r="N460" s="340"/>
      <c r="O460" s="340"/>
      <c r="P460" s="340"/>
      <c r="Q460" s="340"/>
      <c r="R460" s="340"/>
      <c r="S460" s="340"/>
      <c r="T460" s="340"/>
      <c r="U460" s="340"/>
      <c r="V460" s="340"/>
      <c r="W460" s="340"/>
      <c r="X460" s="340"/>
      <c r="Y460" s="340"/>
      <c r="Z460" s="340"/>
      <c r="AA460" s="340"/>
      <c r="AB460" s="340"/>
      <c r="AC460" s="340"/>
      <c r="AD460" s="340"/>
      <c r="AE460" s="340"/>
      <c r="AF460" s="340"/>
      <c r="AG460" s="340"/>
      <c r="AH460" s="340"/>
      <c r="AI460" s="340"/>
      <c r="AJ460" s="340"/>
      <c r="AK460" s="340"/>
      <c r="AL460" s="340"/>
      <c r="AM460" s="340"/>
      <c r="AN460" s="340"/>
      <c r="AO460" s="340"/>
      <c r="AP460" s="340"/>
      <c r="AQ460" s="339">
        <v>453.21499999999997</v>
      </c>
      <c r="AR460" s="128">
        <f t="shared" ref="AR460:AR509" si="246">AQ460/E460</f>
        <v>0.78140517241379304</v>
      </c>
    </row>
    <row r="461" spans="1:45" ht="21" customHeight="1" x14ac:dyDescent="0.25">
      <c r="A461" s="94"/>
      <c r="B461" s="44" t="s">
        <v>360</v>
      </c>
      <c r="C461" s="44"/>
      <c r="D461" s="338" t="s">
        <v>361</v>
      </c>
      <c r="E461" s="32">
        <f>E462</f>
        <v>6485.07</v>
      </c>
      <c r="F461" s="32">
        <f t="shared" ref="F461:AQ463" si="247">F462</f>
        <v>0</v>
      </c>
      <c r="G461" s="32">
        <f t="shared" si="247"/>
        <v>0</v>
      </c>
      <c r="H461" s="32">
        <f t="shared" si="247"/>
        <v>0</v>
      </c>
      <c r="I461" s="32">
        <f t="shared" si="247"/>
        <v>0</v>
      </c>
      <c r="J461" s="32">
        <f t="shared" si="247"/>
        <v>0</v>
      </c>
      <c r="K461" s="32">
        <f t="shared" si="247"/>
        <v>0</v>
      </c>
      <c r="L461" s="32">
        <f t="shared" si="247"/>
        <v>0</v>
      </c>
      <c r="M461" s="32">
        <f t="shared" si="247"/>
        <v>0</v>
      </c>
      <c r="N461" s="32">
        <f t="shared" si="247"/>
        <v>0</v>
      </c>
      <c r="O461" s="32">
        <f t="shared" si="247"/>
        <v>0</v>
      </c>
      <c r="P461" s="32">
        <f t="shared" si="247"/>
        <v>0</v>
      </c>
      <c r="Q461" s="32">
        <f t="shared" si="247"/>
        <v>0</v>
      </c>
      <c r="R461" s="32">
        <f t="shared" si="247"/>
        <v>0</v>
      </c>
      <c r="S461" s="32">
        <f t="shared" si="247"/>
        <v>0</v>
      </c>
      <c r="T461" s="32">
        <f t="shared" si="247"/>
        <v>0</v>
      </c>
      <c r="U461" s="32">
        <f t="shared" si="247"/>
        <v>0</v>
      </c>
      <c r="V461" s="32">
        <f t="shared" si="247"/>
        <v>0</v>
      </c>
      <c r="W461" s="32">
        <f t="shared" si="247"/>
        <v>0</v>
      </c>
      <c r="X461" s="32">
        <f t="shared" si="247"/>
        <v>0</v>
      </c>
      <c r="Y461" s="32">
        <f t="shared" si="247"/>
        <v>0</v>
      </c>
      <c r="Z461" s="32">
        <f t="shared" si="247"/>
        <v>0</v>
      </c>
      <c r="AA461" s="32">
        <f t="shared" si="247"/>
        <v>0</v>
      </c>
      <c r="AB461" s="32">
        <f t="shared" si="247"/>
        <v>0</v>
      </c>
      <c r="AC461" s="32">
        <f t="shared" si="247"/>
        <v>0</v>
      </c>
      <c r="AD461" s="32">
        <f t="shared" si="247"/>
        <v>0</v>
      </c>
      <c r="AE461" s="32">
        <f t="shared" si="247"/>
        <v>0</v>
      </c>
      <c r="AF461" s="32">
        <f t="shared" si="247"/>
        <v>0</v>
      </c>
      <c r="AG461" s="32">
        <f t="shared" si="247"/>
        <v>0</v>
      </c>
      <c r="AH461" s="32">
        <f t="shared" si="247"/>
        <v>0</v>
      </c>
      <c r="AI461" s="32">
        <f t="shared" si="247"/>
        <v>0</v>
      </c>
      <c r="AJ461" s="32">
        <f t="shared" si="247"/>
        <v>0</v>
      </c>
      <c r="AK461" s="32">
        <f t="shared" si="247"/>
        <v>0</v>
      </c>
      <c r="AL461" s="32">
        <f t="shared" si="247"/>
        <v>0</v>
      </c>
      <c r="AM461" s="32">
        <f t="shared" si="247"/>
        <v>0</v>
      </c>
      <c r="AN461" s="32">
        <f t="shared" si="247"/>
        <v>0</v>
      </c>
      <c r="AO461" s="32">
        <f t="shared" si="247"/>
        <v>0</v>
      </c>
      <c r="AP461" s="32">
        <f t="shared" si="247"/>
        <v>0</v>
      </c>
      <c r="AQ461" s="32">
        <f t="shared" si="247"/>
        <v>6240.7290000000003</v>
      </c>
      <c r="AR461" s="128">
        <f t="shared" si="246"/>
        <v>0.96232253468351159</v>
      </c>
    </row>
    <row r="462" spans="1:45" ht="30" x14ac:dyDescent="0.25">
      <c r="A462" s="94"/>
      <c r="B462" s="27" t="s">
        <v>395</v>
      </c>
      <c r="C462" s="51"/>
      <c r="D462" s="341" t="s">
        <v>396</v>
      </c>
      <c r="E462" s="32">
        <f>E463</f>
        <v>6485.07</v>
      </c>
      <c r="F462" s="32">
        <f t="shared" si="247"/>
        <v>0</v>
      </c>
      <c r="G462" s="32">
        <f t="shared" si="247"/>
        <v>0</v>
      </c>
      <c r="H462" s="32">
        <f t="shared" si="247"/>
        <v>0</v>
      </c>
      <c r="I462" s="32">
        <f t="shared" si="247"/>
        <v>0</v>
      </c>
      <c r="J462" s="32">
        <f t="shared" si="247"/>
        <v>0</v>
      </c>
      <c r="K462" s="32">
        <f t="shared" si="247"/>
        <v>0</v>
      </c>
      <c r="L462" s="32">
        <f t="shared" si="247"/>
        <v>0</v>
      </c>
      <c r="M462" s="32">
        <f t="shared" si="247"/>
        <v>0</v>
      </c>
      <c r="N462" s="32">
        <f t="shared" si="247"/>
        <v>0</v>
      </c>
      <c r="O462" s="32">
        <f t="shared" si="247"/>
        <v>0</v>
      </c>
      <c r="P462" s="32">
        <f t="shared" si="247"/>
        <v>0</v>
      </c>
      <c r="Q462" s="32">
        <f t="shared" si="247"/>
        <v>0</v>
      </c>
      <c r="R462" s="32">
        <f t="shared" si="247"/>
        <v>0</v>
      </c>
      <c r="S462" s="32">
        <f t="shared" si="247"/>
        <v>0</v>
      </c>
      <c r="T462" s="32">
        <f t="shared" si="247"/>
        <v>0</v>
      </c>
      <c r="U462" s="32">
        <f t="shared" si="247"/>
        <v>0</v>
      </c>
      <c r="V462" s="32">
        <f t="shared" si="247"/>
        <v>0</v>
      </c>
      <c r="W462" s="32">
        <f t="shared" si="247"/>
        <v>0</v>
      </c>
      <c r="X462" s="32">
        <f t="shared" si="247"/>
        <v>0</v>
      </c>
      <c r="Y462" s="32">
        <f t="shared" si="247"/>
        <v>0</v>
      </c>
      <c r="Z462" s="32">
        <f t="shared" si="247"/>
        <v>0</v>
      </c>
      <c r="AA462" s="32">
        <f t="shared" si="247"/>
        <v>0</v>
      </c>
      <c r="AB462" s="32">
        <f t="shared" si="247"/>
        <v>0</v>
      </c>
      <c r="AC462" s="32">
        <f t="shared" si="247"/>
        <v>0</v>
      </c>
      <c r="AD462" s="32">
        <f t="shared" si="247"/>
        <v>0</v>
      </c>
      <c r="AE462" s="32">
        <f t="shared" si="247"/>
        <v>0</v>
      </c>
      <c r="AF462" s="32">
        <f t="shared" si="247"/>
        <v>0</v>
      </c>
      <c r="AG462" s="32">
        <f t="shared" si="247"/>
        <v>0</v>
      </c>
      <c r="AH462" s="32">
        <f t="shared" si="247"/>
        <v>0</v>
      </c>
      <c r="AI462" s="32">
        <f t="shared" si="247"/>
        <v>0</v>
      </c>
      <c r="AJ462" s="32">
        <f t="shared" si="247"/>
        <v>0</v>
      </c>
      <c r="AK462" s="32">
        <f t="shared" si="247"/>
        <v>0</v>
      </c>
      <c r="AL462" s="32">
        <f t="shared" si="247"/>
        <v>0</v>
      </c>
      <c r="AM462" s="32">
        <f t="shared" si="247"/>
        <v>0</v>
      </c>
      <c r="AN462" s="32">
        <f t="shared" si="247"/>
        <v>0</v>
      </c>
      <c r="AO462" s="32">
        <f t="shared" si="247"/>
        <v>0</v>
      </c>
      <c r="AP462" s="32">
        <f t="shared" si="247"/>
        <v>0</v>
      </c>
      <c r="AQ462" s="32">
        <f t="shared" si="247"/>
        <v>6240.7290000000003</v>
      </c>
      <c r="AR462" s="128">
        <f t="shared" si="246"/>
        <v>0.96232253468351159</v>
      </c>
    </row>
    <row r="463" spans="1:45" ht="120" x14ac:dyDescent="0.25">
      <c r="A463" s="94"/>
      <c r="B463" s="27" t="s">
        <v>399</v>
      </c>
      <c r="C463" s="44"/>
      <c r="D463" s="42" t="s">
        <v>400</v>
      </c>
      <c r="E463" s="343">
        <f>E464</f>
        <v>6485.07</v>
      </c>
      <c r="F463" s="344">
        <f t="shared" si="247"/>
        <v>0</v>
      </c>
      <c r="G463" s="344">
        <f t="shared" si="247"/>
        <v>0</v>
      </c>
      <c r="H463" s="344">
        <f t="shared" si="247"/>
        <v>0</v>
      </c>
      <c r="I463" s="344">
        <f t="shared" si="247"/>
        <v>0</v>
      </c>
      <c r="J463" s="344">
        <f t="shared" si="247"/>
        <v>0</v>
      </c>
      <c r="K463" s="344">
        <f t="shared" si="247"/>
        <v>0</v>
      </c>
      <c r="L463" s="344">
        <f t="shared" si="247"/>
        <v>0</v>
      </c>
      <c r="M463" s="344">
        <f t="shared" si="247"/>
        <v>0</v>
      </c>
      <c r="N463" s="344">
        <f t="shared" si="247"/>
        <v>0</v>
      </c>
      <c r="O463" s="344">
        <f t="shared" si="247"/>
        <v>0</v>
      </c>
      <c r="P463" s="344">
        <f t="shared" si="247"/>
        <v>0</v>
      </c>
      <c r="Q463" s="344">
        <f t="shared" si="247"/>
        <v>0</v>
      </c>
      <c r="R463" s="344">
        <f t="shared" si="247"/>
        <v>0</v>
      </c>
      <c r="S463" s="344">
        <f t="shared" si="247"/>
        <v>0</v>
      </c>
      <c r="T463" s="344">
        <f t="shared" si="247"/>
        <v>0</v>
      </c>
      <c r="U463" s="344">
        <f t="shared" si="247"/>
        <v>0</v>
      </c>
      <c r="V463" s="344">
        <f t="shared" si="247"/>
        <v>0</v>
      </c>
      <c r="W463" s="344">
        <f t="shared" si="247"/>
        <v>0</v>
      </c>
      <c r="X463" s="344">
        <f t="shared" si="247"/>
        <v>0</v>
      </c>
      <c r="Y463" s="344">
        <f t="shared" si="247"/>
        <v>0</v>
      </c>
      <c r="Z463" s="344">
        <f t="shared" si="247"/>
        <v>0</v>
      </c>
      <c r="AA463" s="344">
        <f t="shared" si="247"/>
        <v>0</v>
      </c>
      <c r="AB463" s="344">
        <f t="shared" si="247"/>
        <v>0</v>
      </c>
      <c r="AC463" s="344">
        <f t="shared" si="247"/>
        <v>0</v>
      </c>
      <c r="AD463" s="344">
        <f t="shared" si="247"/>
        <v>0</v>
      </c>
      <c r="AE463" s="344">
        <f t="shared" si="247"/>
        <v>0</v>
      </c>
      <c r="AF463" s="344">
        <f t="shared" si="247"/>
        <v>0</v>
      </c>
      <c r="AG463" s="344">
        <f t="shared" si="247"/>
        <v>0</v>
      </c>
      <c r="AH463" s="344">
        <f t="shared" si="247"/>
        <v>0</v>
      </c>
      <c r="AI463" s="344">
        <f t="shared" si="247"/>
        <v>0</v>
      </c>
      <c r="AJ463" s="344">
        <f t="shared" si="247"/>
        <v>0</v>
      </c>
      <c r="AK463" s="344">
        <f t="shared" si="247"/>
        <v>0</v>
      </c>
      <c r="AL463" s="344">
        <f t="shared" si="247"/>
        <v>0</v>
      </c>
      <c r="AM463" s="344">
        <f t="shared" si="247"/>
        <v>0</v>
      </c>
      <c r="AN463" s="344">
        <f t="shared" si="247"/>
        <v>0</v>
      </c>
      <c r="AO463" s="344">
        <f t="shared" si="247"/>
        <v>0</v>
      </c>
      <c r="AP463" s="344">
        <f t="shared" si="247"/>
        <v>0</v>
      </c>
      <c r="AQ463" s="344">
        <f t="shared" si="247"/>
        <v>6240.7290000000003</v>
      </c>
      <c r="AR463" s="128">
        <f t="shared" si="246"/>
        <v>0.96232253468351159</v>
      </c>
      <c r="AS463" s="309"/>
    </row>
    <row r="464" spans="1:45" ht="30" x14ac:dyDescent="0.25">
      <c r="A464" s="94"/>
      <c r="B464" s="345"/>
      <c r="C464" s="62" t="s">
        <v>149</v>
      </c>
      <c r="D464" s="63" t="s">
        <v>150</v>
      </c>
      <c r="E464" s="343">
        <v>6485.07</v>
      </c>
      <c r="F464" s="32"/>
      <c r="G464" s="340"/>
      <c r="H464" s="340"/>
      <c r="I464" s="340"/>
      <c r="J464" s="340"/>
      <c r="K464" s="340"/>
      <c r="L464" s="340"/>
      <c r="M464" s="340"/>
      <c r="N464" s="340"/>
      <c r="O464" s="340"/>
      <c r="P464" s="340"/>
      <c r="Q464" s="340"/>
      <c r="R464" s="340"/>
      <c r="S464" s="340"/>
      <c r="T464" s="340"/>
      <c r="U464" s="340"/>
      <c r="V464" s="340"/>
      <c r="W464" s="340"/>
      <c r="X464" s="340"/>
      <c r="Y464" s="340"/>
      <c r="Z464" s="340"/>
      <c r="AA464" s="340"/>
      <c r="AB464" s="340"/>
      <c r="AC464" s="340"/>
      <c r="AD464" s="340"/>
      <c r="AE464" s="340"/>
      <c r="AF464" s="340"/>
      <c r="AG464" s="340"/>
      <c r="AH464" s="340"/>
      <c r="AI464" s="340"/>
      <c r="AJ464" s="340"/>
      <c r="AK464" s="340"/>
      <c r="AL464" s="340"/>
      <c r="AM464" s="340"/>
      <c r="AN464" s="340"/>
      <c r="AO464" s="340"/>
      <c r="AP464" s="340"/>
      <c r="AQ464" s="340">
        <v>6240.7290000000003</v>
      </c>
      <c r="AR464" s="128">
        <f t="shared" si="246"/>
        <v>0.96232253468351159</v>
      </c>
      <c r="AS464" s="309"/>
    </row>
    <row r="465" spans="1:44" ht="18.75" customHeight="1" x14ac:dyDescent="0.2">
      <c r="A465" s="74">
        <v>1100</v>
      </c>
      <c r="B465" s="102"/>
      <c r="C465" s="105"/>
      <c r="D465" s="118" t="s">
        <v>454</v>
      </c>
      <c r="E465" s="111">
        <f t="shared" ref="E465:AQ465" si="248">E466+E496</f>
        <v>9280.6910000000007</v>
      </c>
      <c r="F465" s="111">
        <f t="shared" si="248"/>
        <v>0</v>
      </c>
      <c r="G465" s="111">
        <f t="shared" si="248"/>
        <v>0</v>
      </c>
      <c r="H465" s="111">
        <f t="shared" si="248"/>
        <v>0</v>
      </c>
      <c r="I465" s="111">
        <f t="shared" si="248"/>
        <v>0</v>
      </c>
      <c r="J465" s="111">
        <f t="shared" si="248"/>
        <v>0</v>
      </c>
      <c r="K465" s="111">
        <f t="shared" si="248"/>
        <v>0</v>
      </c>
      <c r="L465" s="111">
        <f t="shared" si="248"/>
        <v>0</v>
      </c>
      <c r="M465" s="111">
        <f t="shared" si="248"/>
        <v>0</v>
      </c>
      <c r="N465" s="111">
        <f t="shared" si="248"/>
        <v>0</v>
      </c>
      <c r="O465" s="111">
        <f t="shared" si="248"/>
        <v>0</v>
      </c>
      <c r="P465" s="111">
        <f t="shared" si="248"/>
        <v>0</v>
      </c>
      <c r="Q465" s="111">
        <f t="shared" si="248"/>
        <v>0</v>
      </c>
      <c r="R465" s="111">
        <f t="shared" si="248"/>
        <v>0</v>
      </c>
      <c r="S465" s="111">
        <f t="shared" si="248"/>
        <v>0</v>
      </c>
      <c r="T465" s="111">
        <f t="shared" si="248"/>
        <v>0</v>
      </c>
      <c r="U465" s="111">
        <f t="shared" si="248"/>
        <v>0</v>
      </c>
      <c r="V465" s="111">
        <f t="shared" si="248"/>
        <v>0</v>
      </c>
      <c r="W465" s="111">
        <f t="shared" si="248"/>
        <v>0</v>
      </c>
      <c r="X465" s="111">
        <f t="shared" si="248"/>
        <v>0</v>
      </c>
      <c r="Y465" s="111">
        <f t="shared" si="248"/>
        <v>0</v>
      </c>
      <c r="Z465" s="111">
        <f t="shared" si="248"/>
        <v>0</v>
      </c>
      <c r="AA465" s="111">
        <f t="shared" si="248"/>
        <v>0</v>
      </c>
      <c r="AB465" s="111">
        <f t="shared" si="248"/>
        <v>0</v>
      </c>
      <c r="AC465" s="111">
        <f t="shared" si="248"/>
        <v>0</v>
      </c>
      <c r="AD465" s="111">
        <f t="shared" si="248"/>
        <v>0</v>
      </c>
      <c r="AE465" s="111">
        <f t="shared" si="248"/>
        <v>0</v>
      </c>
      <c r="AF465" s="111">
        <f t="shared" si="248"/>
        <v>0</v>
      </c>
      <c r="AG465" s="111">
        <f t="shared" si="248"/>
        <v>0</v>
      </c>
      <c r="AH465" s="111">
        <f t="shared" si="248"/>
        <v>0</v>
      </c>
      <c r="AI465" s="111">
        <f t="shared" si="248"/>
        <v>0</v>
      </c>
      <c r="AJ465" s="111">
        <f t="shared" si="248"/>
        <v>0</v>
      </c>
      <c r="AK465" s="111">
        <f t="shared" si="248"/>
        <v>0</v>
      </c>
      <c r="AL465" s="111">
        <f t="shared" si="248"/>
        <v>0</v>
      </c>
      <c r="AM465" s="111">
        <f t="shared" si="248"/>
        <v>0</v>
      </c>
      <c r="AN465" s="111">
        <f t="shared" si="248"/>
        <v>0</v>
      </c>
      <c r="AO465" s="111">
        <f t="shared" si="248"/>
        <v>0</v>
      </c>
      <c r="AP465" s="111">
        <f t="shared" si="248"/>
        <v>0</v>
      </c>
      <c r="AQ465" s="111">
        <f t="shared" si="248"/>
        <v>8573.2669999999998</v>
      </c>
      <c r="AR465" s="129">
        <f t="shared" si="246"/>
        <v>0.92377464134944254</v>
      </c>
    </row>
    <row r="466" spans="1:44" ht="22.5" customHeight="1" x14ac:dyDescent="0.25">
      <c r="A466" s="76">
        <v>1101</v>
      </c>
      <c r="B466" s="76"/>
      <c r="C466" s="105"/>
      <c r="D466" s="46" t="s">
        <v>455</v>
      </c>
      <c r="E466" s="32">
        <f>E467</f>
        <v>6759.3810000000003</v>
      </c>
      <c r="F466" s="32">
        <f t="shared" ref="F466:AQ466" si="249">F467</f>
        <v>0</v>
      </c>
      <c r="G466" s="32">
        <f t="shared" si="249"/>
        <v>0</v>
      </c>
      <c r="H466" s="32">
        <f t="shared" si="249"/>
        <v>0</v>
      </c>
      <c r="I466" s="32">
        <f t="shared" si="249"/>
        <v>0</v>
      </c>
      <c r="J466" s="32">
        <f t="shared" si="249"/>
        <v>0</v>
      </c>
      <c r="K466" s="32">
        <f t="shared" si="249"/>
        <v>0</v>
      </c>
      <c r="L466" s="32">
        <f t="shared" si="249"/>
        <v>0</v>
      </c>
      <c r="M466" s="32">
        <f t="shared" si="249"/>
        <v>0</v>
      </c>
      <c r="N466" s="32">
        <f t="shared" si="249"/>
        <v>0</v>
      </c>
      <c r="O466" s="32">
        <f t="shared" si="249"/>
        <v>0</v>
      </c>
      <c r="P466" s="32">
        <f t="shared" si="249"/>
        <v>0</v>
      </c>
      <c r="Q466" s="32">
        <f t="shared" si="249"/>
        <v>0</v>
      </c>
      <c r="R466" s="32">
        <f t="shared" si="249"/>
        <v>0</v>
      </c>
      <c r="S466" s="32">
        <f t="shared" si="249"/>
        <v>0</v>
      </c>
      <c r="T466" s="32">
        <f t="shared" si="249"/>
        <v>0</v>
      </c>
      <c r="U466" s="32">
        <f t="shared" si="249"/>
        <v>0</v>
      </c>
      <c r="V466" s="32">
        <f t="shared" si="249"/>
        <v>0</v>
      </c>
      <c r="W466" s="32">
        <f t="shared" si="249"/>
        <v>0</v>
      </c>
      <c r="X466" s="32">
        <f t="shared" si="249"/>
        <v>0</v>
      </c>
      <c r="Y466" s="32">
        <f t="shared" si="249"/>
        <v>0</v>
      </c>
      <c r="Z466" s="32">
        <f t="shared" si="249"/>
        <v>0</v>
      </c>
      <c r="AA466" s="32">
        <f t="shared" si="249"/>
        <v>0</v>
      </c>
      <c r="AB466" s="32">
        <f t="shared" si="249"/>
        <v>0</v>
      </c>
      <c r="AC466" s="32">
        <f t="shared" si="249"/>
        <v>0</v>
      </c>
      <c r="AD466" s="32">
        <f t="shared" si="249"/>
        <v>0</v>
      </c>
      <c r="AE466" s="32">
        <f t="shared" si="249"/>
        <v>0</v>
      </c>
      <c r="AF466" s="32">
        <f t="shared" si="249"/>
        <v>0</v>
      </c>
      <c r="AG466" s="32">
        <f t="shared" si="249"/>
        <v>0</v>
      </c>
      <c r="AH466" s="32">
        <f t="shared" si="249"/>
        <v>0</v>
      </c>
      <c r="AI466" s="32">
        <f t="shared" si="249"/>
        <v>0</v>
      </c>
      <c r="AJ466" s="32">
        <f t="shared" si="249"/>
        <v>0</v>
      </c>
      <c r="AK466" s="32">
        <f t="shared" si="249"/>
        <v>0</v>
      </c>
      <c r="AL466" s="32">
        <f t="shared" si="249"/>
        <v>0</v>
      </c>
      <c r="AM466" s="32">
        <f t="shared" si="249"/>
        <v>0</v>
      </c>
      <c r="AN466" s="32">
        <f t="shared" si="249"/>
        <v>0</v>
      </c>
      <c r="AO466" s="32">
        <f t="shared" si="249"/>
        <v>0</v>
      </c>
      <c r="AP466" s="32">
        <f t="shared" si="249"/>
        <v>0</v>
      </c>
      <c r="AQ466" s="32">
        <f t="shared" si="249"/>
        <v>6751.9560000000001</v>
      </c>
      <c r="AR466" s="128">
        <f t="shared" si="246"/>
        <v>0.99890152663387366</v>
      </c>
    </row>
    <row r="467" spans="1:44" ht="54" customHeight="1" x14ac:dyDescent="0.25">
      <c r="A467" s="76"/>
      <c r="B467" s="27" t="s">
        <v>72</v>
      </c>
      <c r="C467" s="45"/>
      <c r="D467" s="46" t="s">
        <v>73</v>
      </c>
      <c r="E467" s="32">
        <f t="shared" ref="E467:AQ467" si="250">E468+E478+E487</f>
        <v>6759.3810000000003</v>
      </c>
      <c r="F467" s="32">
        <f t="shared" si="250"/>
        <v>0</v>
      </c>
      <c r="G467" s="32">
        <f t="shared" si="250"/>
        <v>0</v>
      </c>
      <c r="H467" s="32">
        <f t="shared" si="250"/>
        <v>0</v>
      </c>
      <c r="I467" s="32">
        <f t="shared" si="250"/>
        <v>0</v>
      </c>
      <c r="J467" s="32">
        <f t="shared" si="250"/>
        <v>0</v>
      </c>
      <c r="K467" s="32">
        <f t="shared" si="250"/>
        <v>0</v>
      </c>
      <c r="L467" s="32">
        <f t="shared" si="250"/>
        <v>0</v>
      </c>
      <c r="M467" s="32">
        <f t="shared" si="250"/>
        <v>0</v>
      </c>
      <c r="N467" s="32">
        <f t="shared" si="250"/>
        <v>0</v>
      </c>
      <c r="O467" s="32">
        <f t="shared" si="250"/>
        <v>0</v>
      </c>
      <c r="P467" s="32">
        <f t="shared" si="250"/>
        <v>0</v>
      </c>
      <c r="Q467" s="32">
        <f t="shared" si="250"/>
        <v>0</v>
      </c>
      <c r="R467" s="32">
        <f t="shared" si="250"/>
        <v>0</v>
      </c>
      <c r="S467" s="32">
        <f t="shared" si="250"/>
        <v>0</v>
      </c>
      <c r="T467" s="32">
        <f t="shared" si="250"/>
        <v>0</v>
      </c>
      <c r="U467" s="32">
        <f t="shared" si="250"/>
        <v>0</v>
      </c>
      <c r="V467" s="32">
        <f t="shared" si="250"/>
        <v>0</v>
      </c>
      <c r="W467" s="32">
        <f t="shared" si="250"/>
        <v>0</v>
      </c>
      <c r="X467" s="32">
        <f t="shared" si="250"/>
        <v>0</v>
      </c>
      <c r="Y467" s="32">
        <f t="shared" si="250"/>
        <v>0</v>
      </c>
      <c r="Z467" s="32">
        <f t="shared" si="250"/>
        <v>0</v>
      </c>
      <c r="AA467" s="32">
        <f t="shared" si="250"/>
        <v>0</v>
      </c>
      <c r="AB467" s="32">
        <f t="shared" si="250"/>
        <v>0</v>
      </c>
      <c r="AC467" s="32">
        <f t="shared" si="250"/>
        <v>0</v>
      </c>
      <c r="AD467" s="32">
        <f t="shared" si="250"/>
        <v>0</v>
      </c>
      <c r="AE467" s="32">
        <f t="shared" si="250"/>
        <v>0</v>
      </c>
      <c r="AF467" s="32">
        <f t="shared" si="250"/>
        <v>0</v>
      </c>
      <c r="AG467" s="32">
        <f t="shared" si="250"/>
        <v>0</v>
      </c>
      <c r="AH467" s="32">
        <f t="shared" si="250"/>
        <v>0</v>
      </c>
      <c r="AI467" s="32">
        <f t="shared" si="250"/>
        <v>0</v>
      </c>
      <c r="AJ467" s="32">
        <f t="shared" si="250"/>
        <v>0</v>
      </c>
      <c r="AK467" s="32">
        <f t="shared" si="250"/>
        <v>0</v>
      </c>
      <c r="AL467" s="32">
        <f t="shared" si="250"/>
        <v>0</v>
      </c>
      <c r="AM467" s="32">
        <f t="shared" si="250"/>
        <v>0</v>
      </c>
      <c r="AN467" s="32">
        <f t="shared" si="250"/>
        <v>0</v>
      </c>
      <c r="AO467" s="32">
        <f t="shared" si="250"/>
        <v>0</v>
      </c>
      <c r="AP467" s="32">
        <f t="shared" si="250"/>
        <v>0</v>
      </c>
      <c r="AQ467" s="32">
        <f t="shared" si="250"/>
        <v>6751.9560000000001</v>
      </c>
      <c r="AR467" s="128">
        <f t="shared" si="246"/>
        <v>0.99890152663387366</v>
      </c>
    </row>
    <row r="468" spans="1:44" ht="30" x14ac:dyDescent="0.25">
      <c r="A468" s="76"/>
      <c r="B468" s="27" t="s">
        <v>74</v>
      </c>
      <c r="C468" s="28"/>
      <c r="D468" s="28" t="s">
        <v>75</v>
      </c>
      <c r="E468" s="32">
        <f>E472+E475+E469</f>
        <v>6053.3310000000001</v>
      </c>
      <c r="F468" s="32">
        <f t="shared" ref="F468:AQ468" si="251">F472+F475+F469</f>
        <v>0</v>
      </c>
      <c r="G468" s="32">
        <f t="shared" si="251"/>
        <v>0</v>
      </c>
      <c r="H468" s="32">
        <f t="shared" si="251"/>
        <v>0</v>
      </c>
      <c r="I468" s="32">
        <f t="shared" si="251"/>
        <v>0</v>
      </c>
      <c r="J468" s="32">
        <f t="shared" si="251"/>
        <v>0</v>
      </c>
      <c r="K468" s="32">
        <f t="shared" si="251"/>
        <v>0</v>
      </c>
      <c r="L468" s="32">
        <f t="shared" si="251"/>
        <v>0</v>
      </c>
      <c r="M468" s="32">
        <f t="shared" si="251"/>
        <v>0</v>
      </c>
      <c r="N468" s="32">
        <f t="shared" si="251"/>
        <v>0</v>
      </c>
      <c r="O468" s="32">
        <f t="shared" si="251"/>
        <v>0</v>
      </c>
      <c r="P468" s="32">
        <f t="shared" si="251"/>
        <v>0</v>
      </c>
      <c r="Q468" s="32">
        <f t="shared" si="251"/>
        <v>0</v>
      </c>
      <c r="R468" s="32">
        <f t="shared" si="251"/>
        <v>0</v>
      </c>
      <c r="S468" s="32">
        <f t="shared" si="251"/>
        <v>0</v>
      </c>
      <c r="T468" s="32">
        <f t="shared" si="251"/>
        <v>0</v>
      </c>
      <c r="U468" s="32">
        <f t="shared" si="251"/>
        <v>0</v>
      </c>
      <c r="V468" s="32">
        <f t="shared" si="251"/>
        <v>0</v>
      </c>
      <c r="W468" s="32">
        <f t="shared" si="251"/>
        <v>0</v>
      </c>
      <c r="X468" s="32">
        <f t="shared" si="251"/>
        <v>0</v>
      </c>
      <c r="Y468" s="32">
        <f t="shared" si="251"/>
        <v>0</v>
      </c>
      <c r="Z468" s="32">
        <f t="shared" si="251"/>
        <v>0</v>
      </c>
      <c r="AA468" s="32">
        <f t="shared" si="251"/>
        <v>0</v>
      </c>
      <c r="AB468" s="32">
        <f t="shared" si="251"/>
        <v>0</v>
      </c>
      <c r="AC468" s="32">
        <f t="shared" si="251"/>
        <v>0</v>
      </c>
      <c r="AD468" s="32">
        <f t="shared" si="251"/>
        <v>0</v>
      </c>
      <c r="AE468" s="32">
        <f t="shared" si="251"/>
        <v>0</v>
      </c>
      <c r="AF468" s="32">
        <f t="shared" si="251"/>
        <v>0</v>
      </c>
      <c r="AG468" s="32">
        <f t="shared" si="251"/>
        <v>0</v>
      </c>
      <c r="AH468" s="32">
        <f t="shared" si="251"/>
        <v>0</v>
      </c>
      <c r="AI468" s="32">
        <f t="shared" si="251"/>
        <v>0</v>
      </c>
      <c r="AJ468" s="32">
        <f t="shared" si="251"/>
        <v>0</v>
      </c>
      <c r="AK468" s="32">
        <f t="shared" si="251"/>
        <v>0</v>
      </c>
      <c r="AL468" s="32">
        <f t="shared" si="251"/>
        <v>0</v>
      </c>
      <c r="AM468" s="32">
        <f t="shared" si="251"/>
        <v>0</v>
      </c>
      <c r="AN468" s="32">
        <f t="shared" si="251"/>
        <v>0</v>
      </c>
      <c r="AO468" s="32">
        <f t="shared" si="251"/>
        <v>0</v>
      </c>
      <c r="AP468" s="32">
        <f t="shared" si="251"/>
        <v>0</v>
      </c>
      <c r="AQ468" s="32">
        <f t="shared" si="251"/>
        <v>6047.8980000000001</v>
      </c>
      <c r="AR468" s="128">
        <f t="shared" si="246"/>
        <v>0.99910247762760707</v>
      </c>
    </row>
    <row r="469" spans="1:44" ht="60" x14ac:dyDescent="0.25">
      <c r="A469" s="76"/>
      <c r="B469" s="27" t="s">
        <v>76</v>
      </c>
      <c r="C469" s="47"/>
      <c r="D469" s="47" t="s">
        <v>837</v>
      </c>
      <c r="E469" s="32">
        <f>E470</f>
        <v>5673.3810000000003</v>
      </c>
      <c r="F469" s="32">
        <f t="shared" ref="F469:AQ470" si="252">F470</f>
        <v>0</v>
      </c>
      <c r="G469" s="32">
        <f t="shared" si="252"/>
        <v>0</v>
      </c>
      <c r="H469" s="32">
        <f t="shared" si="252"/>
        <v>0</v>
      </c>
      <c r="I469" s="32">
        <f t="shared" si="252"/>
        <v>0</v>
      </c>
      <c r="J469" s="32">
        <f t="shared" si="252"/>
        <v>0</v>
      </c>
      <c r="K469" s="32">
        <f t="shared" si="252"/>
        <v>0</v>
      </c>
      <c r="L469" s="32">
        <f t="shared" si="252"/>
        <v>0</v>
      </c>
      <c r="M469" s="32">
        <f t="shared" si="252"/>
        <v>0</v>
      </c>
      <c r="N469" s="32">
        <f t="shared" si="252"/>
        <v>0</v>
      </c>
      <c r="O469" s="32">
        <f t="shared" si="252"/>
        <v>0</v>
      </c>
      <c r="P469" s="32">
        <f t="shared" si="252"/>
        <v>0</v>
      </c>
      <c r="Q469" s="32">
        <f t="shared" si="252"/>
        <v>0</v>
      </c>
      <c r="R469" s="32">
        <f t="shared" si="252"/>
        <v>0</v>
      </c>
      <c r="S469" s="32">
        <f t="shared" si="252"/>
        <v>0</v>
      </c>
      <c r="T469" s="32">
        <f t="shared" si="252"/>
        <v>0</v>
      </c>
      <c r="U469" s="32">
        <f t="shared" si="252"/>
        <v>0</v>
      </c>
      <c r="V469" s="32">
        <f t="shared" si="252"/>
        <v>0</v>
      </c>
      <c r="W469" s="32">
        <f t="shared" si="252"/>
        <v>0</v>
      </c>
      <c r="X469" s="32">
        <f t="shared" si="252"/>
        <v>0</v>
      </c>
      <c r="Y469" s="32">
        <f t="shared" si="252"/>
        <v>0</v>
      </c>
      <c r="Z469" s="32">
        <f t="shared" si="252"/>
        <v>0</v>
      </c>
      <c r="AA469" s="32">
        <f t="shared" si="252"/>
        <v>0</v>
      </c>
      <c r="AB469" s="32">
        <f t="shared" si="252"/>
        <v>0</v>
      </c>
      <c r="AC469" s="32">
        <f t="shared" si="252"/>
        <v>0</v>
      </c>
      <c r="AD469" s="32">
        <f t="shared" si="252"/>
        <v>0</v>
      </c>
      <c r="AE469" s="32">
        <f t="shared" si="252"/>
        <v>0</v>
      </c>
      <c r="AF469" s="32">
        <f t="shared" si="252"/>
        <v>0</v>
      </c>
      <c r="AG469" s="32">
        <f t="shared" si="252"/>
        <v>0</v>
      </c>
      <c r="AH469" s="32">
        <f t="shared" si="252"/>
        <v>0</v>
      </c>
      <c r="AI469" s="32">
        <f t="shared" si="252"/>
        <v>0</v>
      </c>
      <c r="AJ469" s="32">
        <f t="shared" si="252"/>
        <v>0</v>
      </c>
      <c r="AK469" s="32">
        <f t="shared" si="252"/>
        <v>0</v>
      </c>
      <c r="AL469" s="32">
        <f t="shared" si="252"/>
        <v>0</v>
      </c>
      <c r="AM469" s="32">
        <f t="shared" si="252"/>
        <v>0</v>
      </c>
      <c r="AN469" s="32">
        <f t="shared" si="252"/>
        <v>0</v>
      </c>
      <c r="AO469" s="32">
        <f t="shared" si="252"/>
        <v>0</v>
      </c>
      <c r="AP469" s="32">
        <f t="shared" si="252"/>
        <v>0</v>
      </c>
      <c r="AQ469" s="32">
        <f t="shared" si="252"/>
        <v>5673.3810000000003</v>
      </c>
      <c r="AR469" s="128">
        <f t="shared" si="246"/>
        <v>1</v>
      </c>
    </row>
    <row r="470" spans="1:44" ht="56.25" customHeight="1" x14ac:dyDescent="0.25">
      <c r="A470" s="76"/>
      <c r="B470" s="27" t="s">
        <v>78</v>
      </c>
      <c r="C470" s="36"/>
      <c r="D470" s="36" t="s">
        <v>12</v>
      </c>
      <c r="E470" s="32">
        <f>E471</f>
        <v>5673.3810000000003</v>
      </c>
      <c r="F470" s="32">
        <f t="shared" si="252"/>
        <v>0</v>
      </c>
      <c r="G470" s="32">
        <f t="shared" si="252"/>
        <v>0</v>
      </c>
      <c r="H470" s="32">
        <f t="shared" si="252"/>
        <v>0</v>
      </c>
      <c r="I470" s="32">
        <f t="shared" si="252"/>
        <v>0</v>
      </c>
      <c r="J470" s="32">
        <f t="shared" si="252"/>
        <v>0</v>
      </c>
      <c r="K470" s="32">
        <f t="shared" si="252"/>
        <v>0</v>
      </c>
      <c r="L470" s="32">
        <f t="shared" si="252"/>
        <v>0</v>
      </c>
      <c r="M470" s="32">
        <f t="shared" si="252"/>
        <v>0</v>
      </c>
      <c r="N470" s="32">
        <f t="shared" si="252"/>
        <v>0</v>
      </c>
      <c r="O470" s="32">
        <f t="shared" si="252"/>
        <v>0</v>
      </c>
      <c r="P470" s="32">
        <f t="shared" si="252"/>
        <v>0</v>
      </c>
      <c r="Q470" s="32">
        <f t="shared" si="252"/>
        <v>0</v>
      </c>
      <c r="R470" s="32">
        <f t="shared" si="252"/>
        <v>0</v>
      </c>
      <c r="S470" s="32">
        <f t="shared" si="252"/>
        <v>0</v>
      </c>
      <c r="T470" s="32">
        <f t="shared" si="252"/>
        <v>0</v>
      </c>
      <c r="U470" s="32">
        <f t="shared" si="252"/>
        <v>0</v>
      </c>
      <c r="V470" s="32">
        <f t="shared" si="252"/>
        <v>0</v>
      </c>
      <c r="W470" s="32">
        <f t="shared" si="252"/>
        <v>0</v>
      </c>
      <c r="X470" s="32">
        <f t="shared" si="252"/>
        <v>0</v>
      </c>
      <c r="Y470" s="32">
        <f t="shared" si="252"/>
        <v>0</v>
      </c>
      <c r="Z470" s="32">
        <f t="shared" si="252"/>
        <v>0</v>
      </c>
      <c r="AA470" s="32">
        <f t="shared" si="252"/>
        <v>0</v>
      </c>
      <c r="AB470" s="32">
        <f t="shared" si="252"/>
        <v>0</v>
      </c>
      <c r="AC470" s="32">
        <f t="shared" si="252"/>
        <v>0</v>
      </c>
      <c r="AD470" s="32">
        <f t="shared" si="252"/>
        <v>0</v>
      </c>
      <c r="AE470" s="32">
        <f t="shared" si="252"/>
        <v>0</v>
      </c>
      <c r="AF470" s="32">
        <f t="shared" si="252"/>
        <v>0</v>
      </c>
      <c r="AG470" s="32">
        <f t="shared" si="252"/>
        <v>0</v>
      </c>
      <c r="AH470" s="32">
        <f t="shared" si="252"/>
        <v>0</v>
      </c>
      <c r="AI470" s="32">
        <f t="shared" si="252"/>
        <v>0</v>
      </c>
      <c r="AJ470" s="32">
        <f t="shared" si="252"/>
        <v>0</v>
      </c>
      <c r="AK470" s="32">
        <f t="shared" si="252"/>
        <v>0</v>
      </c>
      <c r="AL470" s="32">
        <f t="shared" si="252"/>
        <v>0</v>
      </c>
      <c r="AM470" s="32">
        <f t="shared" si="252"/>
        <v>0</v>
      </c>
      <c r="AN470" s="32">
        <f t="shared" si="252"/>
        <v>0</v>
      </c>
      <c r="AO470" s="32">
        <f t="shared" si="252"/>
        <v>0</v>
      </c>
      <c r="AP470" s="32">
        <f t="shared" si="252"/>
        <v>0</v>
      </c>
      <c r="AQ470" s="32">
        <f t="shared" si="252"/>
        <v>5673.3810000000003</v>
      </c>
      <c r="AR470" s="128">
        <f t="shared" si="246"/>
        <v>1</v>
      </c>
    </row>
    <row r="471" spans="1:44" ht="54" customHeight="1" x14ac:dyDescent="0.25">
      <c r="A471" s="76"/>
      <c r="B471" s="27"/>
      <c r="C471" s="37" t="s">
        <v>13</v>
      </c>
      <c r="D471" s="48" t="s">
        <v>14</v>
      </c>
      <c r="E471" s="32">
        <v>5673.3810000000003</v>
      </c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  <c r="AA471" s="32"/>
      <c r="AB471" s="32"/>
      <c r="AC471" s="32"/>
      <c r="AD471" s="32"/>
      <c r="AE471" s="32"/>
      <c r="AF471" s="32"/>
      <c r="AG471" s="32"/>
      <c r="AH471" s="32"/>
      <c r="AI471" s="32"/>
      <c r="AJ471" s="32"/>
      <c r="AK471" s="32"/>
      <c r="AL471" s="32"/>
      <c r="AM471" s="32"/>
      <c r="AN471" s="32"/>
      <c r="AO471" s="32"/>
      <c r="AP471" s="32"/>
      <c r="AQ471" s="32">
        <v>5673.3810000000003</v>
      </c>
      <c r="AR471" s="128">
        <f t="shared" si="246"/>
        <v>1</v>
      </c>
    </row>
    <row r="472" spans="1:44" ht="60" x14ac:dyDescent="0.25">
      <c r="A472" s="76"/>
      <c r="B472" s="27" t="s">
        <v>79</v>
      </c>
      <c r="C472" s="28"/>
      <c r="D472" s="28" t="s">
        <v>80</v>
      </c>
      <c r="E472" s="32">
        <f>E473</f>
        <v>335</v>
      </c>
      <c r="F472" s="32">
        <f t="shared" ref="F472:AQ473" si="253">F473</f>
        <v>0</v>
      </c>
      <c r="G472" s="32">
        <f t="shared" si="253"/>
        <v>0</v>
      </c>
      <c r="H472" s="32">
        <f t="shared" si="253"/>
        <v>0</v>
      </c>
      <c r="I472" s="32">
        <f t="shared" si="253"/>
        <v>0</v>
      </c>
      <c r="J472" s="32">
        <f t="shared" si="253"/>
        <v>0</v>
      </c>
      <c r="K472" s="32">
        <f t="shared" si="253"/>
        <v>0</v>
      </c>
      <c r="L472" s="32">
        <f t="shared" si="253"/>
        <v>0</v>
      </c>
      <c r="M472" s="32">
        <f t="shared" si="253"/>
        <v>0</v>
      </c>
      <c r="N472" s="32">
        <f t="shared" si="253"/>
        <v>0</v>
      </c>
      <c r="O472" s="32">
        <f t="shared" si="253"/>
        <v>0</v>
      </c>
      <c r="P472" s="32">
        <f t="shared" si="253"/>
        <v>0</v>
      </c>
      <c r="Q472" s="32">
        <f t="shared" si="253"/>
        <v>0</v>
      </c>
      <c r="R472" s="32">
        <f t="shared" si="253"/>
        <v>0</v>
      </c>
      <c r="S472" s="32">
        <f t="shared" si="253"/>
        <v>0</v>
      </c>
      <c r="T472" s="32">
        <f t="shared" si="253"/>
        <v>0</v>
      </c>
      <c r="U472" s="32">
        <f t="shared" si="253"/>
        <v>0</v>
      </c>
      <c r="V472" s="32">
        <f t="shared" si="253"/>
        <v>0</v>
      </c>
      <c r="W472" s="32">
        <f t="shared" si="253"/>
        <v>0</v>
      </c>
      <c r="X472" s="32">
        <f t="shared" si="253"/>
        <v>0</v>
      </c>
      <c r="Y472" s="32">
        <f t="shared" si="253"/>
        <v>0</v>
      </c>
      <c r="Z472" s="32">
        <f t="shared" si="253"/>
        <v>0</v>
      </c>
      <c r="AA472" s="32">
        <f t="shared" si="253"/>
        <v>0</v>
      </c>
      <c r="AB472" s="32">
        <f t="shared" si="253"/>
        <v>0</v>
      </c>
      <c r="AC472" s="32">
        <f t="shared" si="253"/>
        <v>0</v>
      </c>
      <c r="AD472" s="32">
        <f t="shared" si="253"/>
        <v>0</v>
      </c>
      <c r="AE472" s="32">
        <f t="shared" si="253"/>
        <v>0</v>
      </c>
      <c r="AF472" s="32">
        <f t="shared" si="253"/>
        <v>0</v>
      </c>
      <c r="AG472" s="32">
        <f t="shared" si="253"/>
        <v>0</v>
      </c>
      <c r="AH472" s="32">
        <f t="shared" si="253"/>
        <v>0</v>
      </c>
      <c r="AI472" s="32">
        <f t="shared" si="253"/>
        <v>0</v>
      </c>
      <c r="AJ472" s="32">
        <f t="shared" si="253"/>
        <v>0</v>
      </c>
      <c r="AK472" s="32">
        <f t="shared" si="253"/>
        <v>0</v>
      </c>
      <c r="AL472" s="32">
        <f t="shared" si="253"/>
        <v>0</v>
      </c>
      <c r="AM472" s="32">
        <f t="shared" si="253"/>
        <v>0</v>
      </c>
      <c r="AN472" s="32">
        <f t="shared" si="253"/>
        <v>0</v>
      </c>
      <c r="AO472" s="32">
        <f t="shared" si="253"/>
        <v>0</v>
      </c>
      <c r="AP472" s="32">
        <f t="shared" si="253"/>
        <v>0</v>
      </c>
      <c r="AQ472" s="32">
        <f t="shared" si="253"/>
        <v>329.56700000000001</v>
      </c>
      <c r="AR472" s="128">
        <f t="shared" si="246"/>
        <v>0.98378208955223878</v>
      </c>
    </row>
    <row r="473" spans="1:44" ht="39.75" customHeight="1" x14ac:dyDescent="0.25">
      <c r="A473" s="76"/>
      <c r="B473" s="27" t="s">
        <v>81</v>
      </c>
      <c r="C473" s="39"/>
      <c r="D473" s="46" t="s">
        <v>82</v>
      </c>
      <c r="E473" s="32">
        <f>E474</f>
        <v>335</v>
      </c>
      <c r="F473" s="32">
        <f t="shared" si="253"/>
        <v>0</v>
      </c>
      <c r="G473" s="32">
        <f t="shared" si="253"/>
        <v>0</v>
      </c>
      <c r="H473" s="32">
        <f t="shared" si="253"/>
        <v>0</v>
      </c>
      <c r="I473" s="32">
        <f t="shared" si="253"/>
        <v>0</v>
      </c>
      <c r="J473" s="32">
        <f t="shared" si="253"/>
        <v>0</v>
      </c>
      <c r="K473" s="32">
        <f t="shared" si="253"/>
        <v>0</v>
      </c>
      <c r="L473" s="32">
        <f t="shared" si="253"/>
        <v>0</v>
      </c>
      <c r="M473" s="32">
        <f t="shared" si="253"/>
        <v>0</v>
      </c>
      <c r="N473" s="32">
        <f t="shared" si="253"/>
        <v>0</v>
      </c>
      <c r="O473" s="32">
        <f t="shared" si="253"/>
        <v>0</v>
      </c>
      <c r="P473" s="32">
        <f t="shared" si="253"/>
        <v>0</v>
      </c>
      <c r="Q473" s="32">
        <f t="shared" si="253"/>
        <v>0</v>
      </c>
      <c r="R473" s="32">
        <f t="shared" si="253"/>
        <v>0</v>
      </c>
      <c r="S473" s="32">
        <f t="shared" si="253"/>
        <v>0</v>
      </c>
      <c r="T473" s="32">
        <f t="shared" si="253"/>
        <v>0</v>
      </c>
      <c r="U473" s="32">
        <f t="shared" si="253"/>
        <v>0</v>
      </c>
      <c r="V473" s="32">
        <f t="shared" si="253"/>
        <v>0</v>
      </c>
      <c r="W473" s="32">
        <f t="shared" si="253"/>
        <v>0</v>
      </c>
      <c r="X473" s="32">
        <f t="shared" si="253"/>
        <v>0</v>
      </c>
      <c r="Y473" s="32">
        <f t="shared" si="253"/>
        <v>0</v>
      </c>
      <c r="Z473" s="32">
        <f t="shared" si="253"/>
        <v>0</v>
      </c>
      <c r="AA473" s="32">
        <f t="shared" si="253"/>
        <v>0</v>
      </c>
      <c r="AB473" s="32">
        <f t="shared" si="253"/>
        <v>0</v>
      </c>
      <c r="AC473" s="32">
        <f t="shared" si="253"/>
        <v>0</v>
      </c>
      <c r="AD473" s="32">
        <f t="shared" si="253"/>
        <v>0</v>
      </c>
      <c r="AE473" s="32">
        <f t="shared" si="253"/>
        <v>0</v>
      </c>
      <c r="AF473" s="32">
        <f t="shared" si="253"/>
        <v>0</v>
      </c>
      <c r="AG473" s="32">
        <f t="shared" si="253"/>
        <v>0</v>
      </c>
      <c r="AH473" s="32">
        <f t="shared" si="253"/>
        <v>0</v>
      </c>
      <c r="AI473" s="32">
        <f t="shared" si="253"/>
        <v>0</v>
      </c>
      <c r="AJ473" s="32">
        <f t="shared" si="253"/>
        <v>0</v>
      </c>
      <c r="AK473" s="32">
        <f t="shared" si="253"/>
        <v>0</v>
      </c>
      <c r="AL473" s="32">
        <f t="shared" si="253"/>
        <v>0</v>
      </c>
      <c r="AM473" s="32">
        <f t="shared" si="253"/>
        <v>0</v>
      </c>
      <c r="AN473" s="32">
        <f t="shared" si="253"/>
        <v>0</v>
      </c>
      <c r="AO473" s="32">
        <f t="shared" si="253"/>
        <v>0</v>
      </c>
      <c r="AP473" s="32">
        <f t="shared" si="253"/>
        <v>0</v>
      </c>
      <c r="AQ473" s="32">
        <f t="shared" si="253"/>
        <v>329.56700000000001</v>
      </c>
      <c r="AR473" s="128">
        <f t="shared" si="246"/>
        <v>0.98378208955223878</v>
      </c>
    </row>
    <row r="474" spans="1:44" ht="54.75" customHeight="1" x14ac:dyDescent="0.25">
      <c r="A474" s="76"/>
      <c r="B474" s="27"/>
      <c r="C474" s="37" t="s">
        <v>13</v>
      </c>
      <c r="D474" s="48" t="s">
        <v>14</v>
      </c>
      <c r="E474" s="32">
        <v>335</v>
      </c>
      <c r="F474" s="340"/>
      <c r="G474" s="340"/>
      <c r="H474" s="340"/>
      <c r="I474" s="340"/>
      <c r="J474" s="340"/>
      <c r="K474" s="340"/>
      <c r="L474" s="340"/>
      <c r="M474" s="340"/>
      <c r="N474" s="340"/>
      <c r="O474" s="340"/>
      <c r="P474" s="340"/>
      <c r="Q474" s="340"/>
      <c r="R474" s="340"/>
      <c r="S474" s="340"/>
      <c r="T474" s="340"/>
      <c r="U474" s="340"/>
      <c r="V474" s="340"/>
      <c r="W474" s="340"/>
      <c r="X474" s="340"/>
      <c r="Y474" s="340"/>
      <c r="Z474" s="340"/>
      <c r="AA474" s="340"/>
      <c r="AB474" s="340"/>
      <c r="AC474" s="340"/>
      <c r="AD474" s="340"/>
      <c r="AE474" s="340"/>
      <c r="AF474" s="340"/>
      <c r="AG474" s="340"/>
      <c r="AH474" s="340"/>
      <c r="AI474" s="340"/>
      <c r="AJ474" s="340"/>
      <c r="AK474" s="340"/>
      <c r="AL474" s="340"/>
      <c r="AM474" s="340"/>
      <c r="AN474" s="340"/>
      <c r="AO474" s="340"/>
      <c r="AP474" s="340"/>
      <c r="AQ474" s="314">
        <v>329.56700000000001</v>
      </c>
      <c r="AR474" s="128">
        <f t="shared" si="246"/>
        <v>0.98378208955223878</v>
      </c>
    </row>
    <row r="475" spans="1:44" ht="60" x14ac:dyDescent="0.25">
      <c r="A475" s="76"/>
      <c r="B475" s="27" t="s">
        <v>83</v>
      </c>
      <c r="C475" s="47"/>
      <c r="D475" s="47" t="s">
        <v>84</v>
      </c>
      <c r="E475" s="32">
        <f>E476</f>
        <v>44.95</v>
      </c>
      <c r="F475" s="32">
        <f t="shared" ref="F475:AQ476" si="254">F476</f>
        <v>0</v>
      </c>
      <c r="G475" s="32">
        <f t="shared" si="254"/>
        <v>0</v>
      </c>
      <c r="H475" s="32">
        <f t="shared" si="254"/>
        <v>0</v>
      </c>
      <c r="I475" s="32">
        <f t="shared" si="254"/>
        <v>0</v>
      </c>
      <c r="J475" s="32">
        <f t="shared" si="254"/>
        <v>0</v>
      </c>
      <c r="K475" s="32">
        <f t="shared" si="254"/>
        <v>0</v>
      </c>
      <c r="L475" s="32">
        <f t="shared" si="254"/>
        <v>0</v>
      </c>
      <c r="M475" s="32">
        <f t="shared" si="254"/>
        <v>0</v>
      </c>
      <c r="N475" s="32">
        <f t="shared" si="254"/>
        <v>0</v>
      </c>
      <c r="O475" s="32">
        <f t="shared" si="254"/>
        <v>0</v>
      </c>
      <c r="P475" s="32">
        <f t="shared" si="254"/>
        <v>0</v>
      </c>
      <c r="Q475" s="32">
        <f t="shared" si="254"/>
        <v>0</v>
      </c>
      <c r="R475" s="32">
        <f t="shared" si="254"/>
        <v>0</v>
      </c>
      <c r="S475" s="32">
        <f t="shared" si="254"/>
        <v>0</v>
      </c>
      <c r="T475" s="32">
        <f t="shared" si="254"/>
        <v>0</v>
      </c>
      <c r="U475" s="32">
        <f t="shared" si="254"/>
        <v>0</v>
      </c>
      <c r="V475" s="32">
        <f t="shared" si="254"/>
        <v>0</v>
      </c>
      <c r="W475" s="32">
        <f t="shared" si="254"/>
        <v>0</v>
      </c>
      <c r="X475" s="32">
        <f t="shared" si="254"/>
        <v>0</v>
      </c>
      <c r="Y475" s="32">
        <f t="shared" si="254"/>
        <v>0</v>
      </c>
      <c r="Z475" s="32">
        <f t="shared" si="254"/>
        <v>0</v>
      </c>
      <c r="AA475" s="32">
        <f t="shared" si="254"/>
        <v>0</v>
      </c>
      <c r="AB475" s="32">
        <f t="shared" si="254"/>
        <v>0</v>
      </c>
      <c r="AC475" s="32">
        <f t="shared" si="254"/>
        <v>0</v>
      </c>
      <c r="AD475" s="32">
        <f t="shared" si="254"/>
        <v>0</v>
      </c>
      <c r="AE475" s="32">
        <f t="shared" si="254"/>
        <v>0</v>
      </c>
      <c r="AF475" s="32">
        <f t="shared" si="254"/>
        <v>0</v>
      </c>
      <c r="AG475" s="32">
        <f t="shared" si="254"/>
        <v>0</v>
      </c>
      <c r="AH475" s="32">
        <f t="shared" si="254"/>
        <v>0</v>
      </c>
      <c r="AI475" s="32">
        <f t="shared" si="254"/>
        <v>0</v>
      </c>
      <c r="AJ475" s="32">
        <f t="shared" si="254"/>
        <v>0</v>
      </c>
      <c r="AK475" s="32">
        <f t="shared" si="254"/>
        <v>0</v>
      </c>
      <c r="AL475" s="32">
        <f t="shared" si="254"/>
        <v>0</v>
      </c>
      <c r="AM475" s="32">
        <f t="shared" si="254"/>
        <v>0</v>
      </c>
      <c r="AN475" s="32">
        <f t="shared" si="254"/>
        <v>0</v>
      </c>
      <c r="AO475" s="32">
        <f t="shared" si="254"/>
        <v>0</v>
      </c>
      <c r="AP475" s="32">
        <f t="shared" si="254"/>
        <v>0</v>
      </c>
      <c r="AQ475" s="32">
        <f t="shared" si="254"/>
        <v>44.95</v>
      </c>
      <c r="AR475" s="128">
        <f t="shared" si="246"/>
        <v>1</v>
      </c>
    </row>
    <row r="476" spans="1:44" ht="45" customHeight="1" x14ac:dyDescent="0.25">
      <c r="A476" s="76"/>
      <c r="B476" s="27" t="s">
        <v>85</v>
      </c>
      <c r="C476" s="39"/>
      <c r="D476" s="39" t="s">
        <v>86</v>
      </c>
      <c r="E476" s="32">
        <f>E477</f>
        <v>44.95</v>
      </c>
      <c r="F476" s="32">
        <f t="shared" si="254"/>
        <v>0</v>
      </c>
      <c r="G476" s="32">
        <f t="shared" si="254"/>
        <v>0</v>
      </c>
      <c r="H476" s="32">
        <f t="shared" si="254"/>
        <v>0</v>
      </c>
      <c r="I476" s="32">
        <f t="shared" si="254"/>
        <v>0</v>
      </c>
      <c r="J476" s="32">
        <f t="shared" si="254"/>
        <v>0</v>
      </c>
      <c r="K476" s="32">
        <f t="shared" si="254"/>
        <v>0</v>
      </c>
      <c r="L476" s="32">
        <f t="shared" si="254"/>
        <v>0</v>
      </c>
      <c r="M476" s="32">
        <f t="shared" si="254"/>
        <v>0</v>
      </c>
      <c r="N476" s="32">
        <f t="shared" si="254"/>
        <v>0</v>
      </c>
      <c r="O476" s="32">
        <f t="shared" si="254"/>
        <v>0</v>
      </c>
      <c r="P476" s="32">
        <f t="shared" si="254"/>
        <v>0</v>
      </c>
      <c r="Q476" s="32">
        <f t="shared" si="254"/>
        <v>0</v>
      </c>
      <c r="R476" s="32">
        <f t="shared" si="254"/>
        <v>0</v>
      </c>
      <c r="S476" s="32">
        <f t="shared" si="254"/>
        <v>0</v>
      </c>
      <c r="T476" s="32">
        <f t="shared" si="254"/>
        <v>0</v>
      </c>
      <c r="U476" s="32">
        <f t="shared" si="254"/>
        <v>0</v>
      </c>
      <c r="V476" s="32">
        <f t="shared" si="254"/>
        <v>0</v>
      </c>
      <c r="W476" s="32">
        <f t="shared" si="254"/>
        <v>0</v>
      </c>
      <c r="X476" s="32">
        <f t="shared" si="254"/>
        <v>0</v>
      </c>
      <c r="Y476" s="32">
        <f t="shared" si="254"/>
        <v>0</v>
      </c>
      <c r="Z476" s="32">
        <f t="shared" si="254"/>
        <v>0</v>
      </c>
      <c r="AA476" s="32">
        <f t="shared" si="254"/>
        <v>0</v>
      </c>
      <c r="AB476" s="32">
        <f t="shared" si="254"/>
        <v>0</v>
      </c>
      <c r="AC476" s="32">
        <f t="shared" si="254"/>
        <v>0</v>
      </c>
      <c r="AD476" s="32">
        <f t="shared" si="254"/>
        <v>0</v>
      </c>
      <c r="AE476" s="32">
        <f t="shared" si="254"/>
        <v>0</v>
      </c>
      <c r="AF476" s="32">
        <f t="shared" si="254"/>
        <v>0</v>
      </c>
      <c r="AG476" s="32">
        <f t="shared" si="254"/>
        <v>0</v>
      </c>
      <c r="AH476" s="32">
        <f t="shared" si="254"/>
        <v>0</v>
      </c>
      <c r="AI476" s="32">
        <f t="shared" si="254"/>
        <v>0</v>
      </c>
      <c r="AJ476" s="32">
        <f t="shared" si="254"/>
        <v>0</v>
      </c>
      <c r="AK476" s="32">
        <f t="shared" si="254"/>
        <v>0</v>
      </c>
      <c r="AL476" s="32">
        <f t="shared" si="254"/>
        <v>0</v>
      </c>
      <c r="AM476" s="32">
        <f t="shared" si="254"/>
        <v>0</v>
      </c>
      <c r="AN476" s="32">
        <f t="shared" si="254"/>
        <v>0</v>
      </c>
      <c r="AO476" s="32">
        <f t="shared" si="254"/>
        <v>0</v>
      </c>
      <c r="AP476" s="32">
        <f t="shared" si="254"/>
        <v>0</v>
      </c>
      <c r="AQ476" s="32">
        <f t="shared" si="254"/>
        <v>44.95</v>
      </c>
      <c r="AR476" s="128">
        <f t="shared" si="246"/>
        <v>1</v>
      </c>
    </row>
    <row r="477" spans="1:44" ht="45" x14ac:dyDescent="0.25">
      <c r="A477" s="76"/>
      <c r="B477" s="27"/>
      <c r="C477" s="37" t="s">
        <v>13</v>
      </c>
      <c r="D477" s="48" t="s">
        <v>14</v>
      </c>
      <c r="E477" s="32">
        <v>44.95</v>
      </c>
      <c r="F477" s="340"/>
      <c r="G477" s="340"/>
      <c r="H477" s="340"/>
      <c r="I477" s="340"/>
      <c r="J477" s="340"/>
      <c r="K477" s="340"/>
      <c r="L477" s="340"/>
      <c r="M477" s="340"/>
      <c r="N477" s="340"/>
      <c r="O477" s="340"/>
      <c r="P477" s="340"/>
      <c r="Q477" s="340"/>
      <c r="R477" s="340"/>
      <c r="S477" s="340"/>
      <c r="T477" s="340"/>
      <c r="U477" s="340"/>
      <c r="V477" s="340"/>
      <c r="W477" s="340"/>
      <c r="X477" s="340"/>
      <c r="Y477" s="340"/>
      <c r="Z477" s="340"/>
      <c r="AA477" s="340"/>
      <c r="AB477" s="340"/>
      <c r="AC477" s="340"/>
      <c r="AD477" s="340"/>
      <c r="AE477" s="340"/>
      <c r="AF477" s="340"/>
      <c r="AG477" s="340"/>
      <c r="AH477" s="340"/>
      <c r="AI477" s="340"/>
      <c r="AJ477" s="340"/>
      <c r="AK477" s="340"/>
      <c r="AL477" s="340"/>
      <c r="AM477" s="340"/>
      <c r="AN477" s="340"/>
      <c r="AO477" s="340"/>
      <c r="AP477" s="340"/>
      <c r="AQ477" s="314">
        <v>44.95</v>
      </c>
      <c r="AR477" s="128">
        <f t="shared" si="246"/>
        <v>1</v>
      </c>
    </row>
    <row r="478" spans="1:44" ht="58.5" customHeight="1" x14ac:dyDescent="0.25">
      <c r="A478" s="76"/>
      <c r="B478" s="27" t="s">
        <v>87</v>
      </c>
      <c r="C478" s="28"/>
      <c r="D478" s="28" t="s">
        <v>88</v>
      </c>
      <c r="E478" s="32">
        <f>E479+E484</f>
        <v>628.15599999999995</v>
      </c>
      <c r="F478" s="32">
        <f t="shared" ref="F478:AQ478" si="255">F479+F484</f>
        <v>0</v>
      </c>
      <c r="G478" s="32">
        <f t="shared" si="255"/>
        <v>0</v>
      </c>
      <c r="H478" s="32">
        <f t="shared" si="255"/>
        <v>0</v>
      </c>
      <c r="I478" s="32">
        <f t="shared" si="255"/>
        <v>0</v>
      </c>
      <c r="J478" s="32">
        <f t="shared" si="255"/>
        <v>0</v>
      </c>
      <c r="K478" s="32">
        <f t="shared" si="255"/>
        <v>0</v>
      </c>
      <c r="L478" s="32">
        <f t="shared" si="255"/>
        <v>0</v>
      </c>
      <c r="M478" s="32">
        <f t="shared" si="255"/>
        <v>0</v>
      </c>
      <c r="N478" s="32">
        <f t="shared" si="255"/>
        <v>0</v>
      </c>
      <c r="O478" s="32">
        <f t="shared" si="255"/>
        <v>0</v>
      </c>
      <c r="P478" s="32">
        <f t="shared" si="255"/>
        <v>0</v>
      </c>
      <c r="Q478" s="32">
        <f t="shared" si="255"/>
        <v>0</v>
      </c>
      <c r="R478" s="32">
        <f t="shared" si="255"/>
        <v>0</v>
      </c>
      <c r="S478" s="32">
        <f t="shared" si="255"/>
        <v>0</v>
      </c>
      <c r="T478" s="32">
        <f t="shared" si="255"/>
        <v>0</v>
      </c>
      <c r="U478" s="32">
        <f t="shared" si="255"/>
        <v>0</v>
      </c>
      <c r="V478" s="32">
        <f t="shared" si="255"/>
        <v>0</v>
      </c>
      <c r="W478" s="32">
        <f t="shared" si="255"/>
        <v>0</v>
      </c>
      <c r="X478" s="32">
        <f t="shared" si="255"/>
        <v>0</v>
      </c>
      <c r="Y478" s="32">
        <f t="shared" si="255"/>
        <v>0</v>
      </c>
      <c r="Z478" s="32">
        <f t="shared" si="255"/>
        <v>0</v>
      </c>
      <c r="AA478" s="32">
        <f t="shared" si="255"/>
        <v>0</v>
      </c>
      <c r="AB478" s="32">
        <f t="shared" si="255"/>
        <v>0</v>
      </c>
      <c r="AC478" s="32">
        <f t="shared" si="255"/>
        <v>0</v>
      </c>
      <c r="AD478" s="32">
        <f t="shared" si="255"/>
        <v>0</v>
      </c>
      <c r="AE478" s="32">
        <f t="shared" si="255"/>
        <v>0</v>
      </c>
      <c r="AF478" s="32">
        <f t="shared" si="255"/>
        <v>0</v>
      </c>
      <c r="AG478" s="32">
        <f t="shared" si="255"/>
        <v>0</v>
      </c>
      <c r="AH478" s="32">
        <f t="shared" si="255"/>
        <v>0</v>
      </c>
      <c r="AI478" s="32">
        <f t="shared" si="255"/>
        <v>0</v>
      </c>
      <c r="AJ478" s="32">
        <f t="shared" si="255"/>
        <v>0</v>
      </c>
      <c r="AK478" s="32">
        <f t="shared" si="255"/>
        <v>0</v>
      </c>
      <c r="AL478" s="32">
        <f t="shared" si="255"/>
        <v>0</v>
      </c>
      <c r="AM478" s="32">
        <f t="shared" si="255"/>
        <v>0</v>
      </c>
      <c r="AN478" s="32">
        <f t="shared" si="255"/>
        <v>0</v>
      </c>
      <c r="AO478" s="32">
        <f t="shared" si="255"/>
        <v>0</v>
      </c>
      <c r="AP478" s="32">
        <f t="shared" si="255"/>
        <v>0</v>
      </c>
      <c r="AQ478" s="32">
        <f t="shared" si="255"/>
        <v>626.87999999999988</v>
      </c>
      <c r="AR478" s="128">
        <f t="shared" si="246"/>
        <v>0.99796865746725327</v>
      </c>
    </row>
    <row r="479" spans="1:44" ht="75" x14ac:dyDescent="0.25">
      <c r="A479" s="76"/>
      <c r="B479" s="27" t="s">
        <v>89</v>
      </c>
      <c r="C479" s="28"/>
      <c r="D479" s="28" t="s">
        <v>90</v>
      </c>
      <c r="E479" s="32">
        <f>E480+E482</f>
        <v>539.15599999999995</v>
      </c>
      <c r="F479" s="32">
        <f t="shared" ref="F479:AQ479" si="256">F480+F482</f>
        <v>0</v>
      </c>
      <c r="G479" s="32">
        <f t="shared" si="256"/>
        <v>0</v>
      </c>
      <c r="H479" s="32">
        <f t="shared" si="256"/>
        <v>0</v>
      </c>
      <c r="I479" s="32">
        <f t="shared" si="256"/>
        <v>0</v>
      </c>
      <c r="J479" s="32">
        <f t="shared" si="256"/>
        <v>0</v>
      </c>
      <c r="K479" s="32">
        <f t="shared" si="256"/>
        <v>0</v>
      </c>
      <c r="L479" s="32">
        <f t="shared" si="256"/>
        <v>0</v>
      </c>
      <c r="M479" s="32">
        <f t="shared" si="256"/>
        <v>0</v>
      </c>
      <c r="N479" s="32">
        <f t="shared" si="256"/>
        <v>0</v>
      </c>
      <c r="O479" s="32">
        <f t="shared" si="256"/>
        <v>0</v>
      </c>
      <c r="P479" s="32">
        <f t="shared" si="256"/>
        <v>0</v>
      </c>
      <c r="Q479" s="32">
        <f t="shared" si="256"/>
        <v>0</v>
      </c>
      <c r="R479" s="32">
        <f t="shared" si="256"/>
        <v>0</v>
      </c>
      <c r="S479" s="32">
        <f t="shared" si="256"/>
        <v>0</v>
      </c>
      <c r="T479" s="32">
        <f t="shared" si="256"/>
        <v>0</v>
      </c>
      <c r="U479" s="32">
        <f t="shared" si="256"/>
        <v>0</v>
      </c>
      <c r="V479" s="32">
        <f t="shared" si="256"/>
        <v>0</v>
      </c>
      <c r="W479" s="32">
        <f t="shared" si="256"/>
        <v>0</v>
      </c>
      <c r="X479" s="32">
        <f t="shared" si="256"/>
        <v>0</v>
      </c>
      <c r="Y479" s="32">
        <f t="shared" si="256"/>
        <v>0</v>
      </c>
      <c r="Z479" s="32">
        <f t="shared" si="256"/>
        <v>0</v>
      </c>
      <c r="AA479" s="32">
        <f t="shared" si="256"/>
        <v>0</v>
      </c>
      <c r="AB479" s="32">
        <f t="shared" si="256"/>
        <v>0</v>
      </c>
      <c r="AC479" s="32">
        <f t="shared" si="256"/>
        <v>0</v>
      </c>
      <c r="AD479" s="32">
        <f t="shared" si="256"/>
        <v>0</v>
      </c>
      <c r="AE479" s="32">
        <f t="shared" si="256"/>
        <v>0</v>
      </c>
      <c r="AF479" s="32">
        <f t="shared" si="256"/>
        <v>0</v>
      </c>
      <c r="AG479" s="32">
        <f t="shared" si="256"/>
        <v>0</v>
      </c>
      <c r="AH479" s="32">
        <f t="shared" si="256"/>
        <v>0</v>
      </c>
      <c r="AI479" s="32">
        <f t="shared" si="256"/>
        <v>0</v>
      </c>
      <c r="AJ479" s="32">
        <f t="shared" si="256"/>
        <v>0</v>
      </c>
      <c r="AK479" s="32">
        <f t="shared" si="256"/>
        <v>0</v>
      </c>
      <c r="AL479" s="32">
        <f t="shared" si="256"/>
        <v>0</v>
      </c>
      <c r="AM479" s="32">
        <f t="shared" si="256"/>
        <v>0</v>
      </c>
      <c r="AN479" s="32">
        <f t="shared" si="256"/>
        <v>0</v>
      </c>
      <c r="AO479" s="32">
        <f t="shared" si="256"/>
        <v>0</v>
      </c>
      <c r="AP479" s="32">
        <f t="shared" si="256"/>
        <v>0</v>
      </c>
      <c r="AQ479" s="32">
        <f t="shared" si="256"/>
        <v>539.06999999999994</v>
      </c>
      <c r="AR479" s="128">
        <f t="shared" si="246"/>
        <v>0.99984049143476095</v>
      </c>
    </row>
    <row r="480" spans="1:44" ht="38.25" customHeight="1" x14ac:dyDescent="0.25">
      <c r="A480" s="76"/>
      <c r="B480" s="27" t="s">
        <v>91</v>
      </c>
      <c r="C480" s="39"/>
      <c r="D480" s="39" t="s">
        <v>92</v>
      </c>
      <c r="E480" s="32">
        <f>E481</f>
        <v>494.15600000000001</v>
      </c>
      <c r="F480" s="32">
        <f t="shared" ref="F480:AQ480" si="257">F481</f>
        <v>0</v>
      </c>
      <c r="G480" s="32">
        <f t="shared" si="257"/>
        <v>0</v>
      </c>
      <c r="H480" s="32">
        <f t="shared" si="257"/>
        <v>0</v>
      </c>
      <c r="I480" s="32">
        <f t="shared" si="257"/>
        <v>0</v>
      </c>
      <c r="J480" s="32">
        <f t="shared" si="257"/>
        <v>0</v>
      </c>
      <c r="K480" s="32">
        <f t="shared" si="257"/>
        <v>0</v>
      </c>
      <c r="L480" s="32">
        <f t="shared" si="257"/>
        <v>0</v>
      </c>
      <c r="M480" s="32">
        <f t="shared" si="257"/>
        <v>0</v>
      </c>
      <c r="N480" s="32">
        <f t="shared" si="257"/>
        <v>0</v>
      </c>
      <c r="O480" s="32">
        <f t="shared" si="257"/>
        <v>0</v>
      </c>
      <c r="P480" s="32">
        <f t="shared" si="257"/>
        <v>0</v>
      </c>
      <c r="Q480" s="32">
        <f t="shared" si="257"/>
        <v>0</v>
      </c>
      <c r="R480" s="32">
        <f t="shared" si="257"/>
        <v>0</v>
      </c>
      <c r="S480" s="32">
        <f t="shared" si="257"/>
        <v>0</v>
      </c>
      <c r="T480" s="32">
        <f t="shared" si="257"/>
        <v>0</v>
      </c>
      <c r="U480" s="32">
        <f t="shared" si="257"/>
        <v>0</v>
      </c>
      <c r="V480" s="32">
        <f t="shared" si="257"/>
        <v>0</v>
      </c>
      <c r="W480" s="32">
        <f t="shared" si="257"/>
        <v>0</v>
      </c>
      <c r="X480" s="32">
        <f t="shared" si="257"/>
        <v>0</v>
      </c>
      <c r="Y480" s="32">
        <f t="shared" si="257"/>
        <v>0</v>
      </c>
      <c r="Z480" s="32">
        <f t="shared" si="257"/>
        <v>0</v>
      </c>
      <c r="AA480" s="32">
        <f t="shared" si="257"/>
        <v>0</v>
      </c>
      <c r="AB480" s="32">
        <f t="shared" si="257"/>
        <v>0</v>
      </c>
      <c r="AC480" s="32">
        <f t="shared" si="257"/>
        <v>0</v>
      </c>
      <c r="AD480" s="32">
        <f t="shared" si="257"/>
        <v>0</v>
      </c>
      <c r="AE480" s="32">
        <f t="shared" si="257"/>
        <v>0</v>
      </c>
      <c r="AF480" s="32">
        <f t="shared" si="257"/>
        <v>0</v>
      </c>
      <c r="AG480" s="32">
        <f t="shared" si="257"/>
        <v>0</v>
      </c>
      <c r="AH480" s="32">
        <f t="shared" si="257"/>
        <v>0</v>
      </c>
      <c r="AI480" s="32">
        <f t="shared" si="257"/>
        <v>0</v>
      </c>
      <c r="AJ480" s="32">
        <f t="shared" si="257"/>
        <v>0</v>
      </c>
      <c r="AK480" s="32">
        <f t="shared" si="257"/>
        <v>0</v>
      </c>
      <c r="AL480" s="32">
        <f t="shared" si="257"/>
        <v>0</v>
      </c>
      <c r="AM480" s="32">
        <f t="shared" si="257"/>
        <v>0</v>
      </c>
      <c r="AN480" s="32">
        <f t="shared" si="257"/>
        <v>0</v>
      </c>
      <c r="AO480" s="32">
        <f t="shared" si="257"/>
        <v>0</v>
      </c>
      <c r="AP480" s="32">
        <f t="shared" si="257"/>
        <v>0</v>
      </c>
      <c r="AQ480" s="32">
        <f t="shared" si="257"/>
        <v>494.07</v>
      </c>
      <c r="AR480" s="128">
        <f t="shared" si="246"/>
        <v>0.99982596588931427</v>
      </c>
    </row>
    <row r="481" spans="1:44" ht="51.75" customHeight="1" x14ac:dyDescent="0.25">
      <c r="A481" s="76"/>
      <c r="B481" s="27"/>
      <c r="C481" s="37" t="s">
        <v>13</v>
      </c>
      <c r="D481" s="48" t="s">
        <v>14</v>
      </c>
      <c r="E481" s="32">
        <v>494.15600000000001</v>
      </c>
      <c r="F481" s="340"/>
      <c r="G481" s="340"/>
      <c r="H481" s="340"/>
      <c r="I481" s="340"/>
      <c r="J481" s="340"/>
      <c r="K481" s="340"/>
      <c r="L481" s="340"/>
      <c r="M481" s="340"/>
      <c r="N481" s="340"/>
      <c r="O481" s="340"/>
      <c r="P481" s="340"/>
      <c r="Q481" s="340"/>
      <c r="R481" s="340"/>
      <c r="S481" s="340"/>
      <c r="T481" s="340"/>
      <c r="U481" s="340"/>
      <c r="V481" s="340"/>
      <c r="W481" s="340"/>
      <c r="X481" s="340"/>
      <c r="Y481" s="340"/>
      <c r="Z481" s="340"/>
      <c r="AA481" s="340"/>
      <c r="AB481" s="340"/>
      <c r="AC481" s="340"/>
      <c r="AD481" s="340"/>
      <c r="AE481" s="340"/>
      <c r="AF481" s="340"/>
      <c r="AG481" s="340"/>
      <c r="AH481" s="340"/>
      <c r="AI481" s="340"/>
      <c r="AJ481" s="340"/>
      <c r="AK481" s="340"/>
      <c r="AL481" s="340"/>
      <c r="AM481" s="340"/>
      <c r="AN481" s="340"/>
      <c r="AO481" s="340"/>
      <c r="AP481" s="340"/>
      <c r="AQ481" s="314">
        <v>494.07</v>
      </c>
      <c r="AR481" s="128">
        <f t="shared" si="246"/>
        <v>0.99982596588931427</v>
      </c>
    </row>
    <row r="482" spans="1:44" ht="54" customHeight="1" x14ac:dyDescent="0.25">
      <c r="A482" s="76"/>
      <c r="B482" s="27" t="s">
        <v>93</v>
      </c>
      <c r="C482" s="39"/>
      <c r="D482" s="39" t="s">
        <v>94</v>
      </c>
      <c r="E482" s="32">
        <f>E483</f>
        <v>45</v>
      </c>
      <c r="F482" s="32">
        <f t="shared" ref="F482:AQ482" si="258">F483</f>
        <v>0</v>
      </c>
      <c r="G482" s="32">
        <f t="shared" si="258"/>
        <v>0</v>
      </c>
      <c r="H482" s="32">
        <f t="shared" si="258"/>
        <v>0</v>
      </c>
      <c r="I482" s="32">
        <f t="shared" si="258"/>
        <v>0</v>
      </c>
      <c r="J482" s="32">
        <f t="shared" si="258"/>
        <v>0</v>
      </c>
      <c r="K482" s="32">
        <f t="shared" si="258"/>
        <v>0</v>
      </c>
      <c r="L482" s="32">
        <f t="shared" si="258"/>
        <v>0</v>
      </c>
      <c r="M482" s="32">
        <f t="shared" si="258"/>
        <v>0</v>
      </c>
      <c r="N482" s="32">
        <f t="shared" si="258"/>
        <v>0</v>
      </c>
      <c r="O482" s="32">
        <f t="shared" si="258"/>
        <v>0</v>
      </c>
      <c r="P482" s="32">
        <f t="shared" si="258"/>
        <v>0</v>
      </c>
      <c r="Q482" s="32">
        <f t="shared" si="258"/>
        <v>0</v>
      </c>
      <c r="R482" s="32">
        <f t="shared" si="258"/>
        <v>0</v>
      </c>
      <c r="S482" s="32">
        <f t="shared" si="258"/>
        <v>0</v>
      </c>
      <c r="T482" s="32">
        <f t="shared" si="258"/>
        <v>0</v>
      </c>
      <c r="U482" s="32">
        <f t="shared" si="258"/>
        <v>0</v>
      </c>
      <c r="V482" s="32">
        <f t="shared" si="258"/>
        <v>0</v>
      </c>
      <c r="W482" s="32">
        <f t="shared" si="258"/>
        <v>0</v>
      </c>
      <c r="X482" s="32">
        <f t="shared" si="258"/>
        <v>0</v>
      </c>
      <c r="Y482" s="32">
        <f t="shared" si="258"/>
        <v>0</v>
      </c>
      <c r="Z482" s="32">
        <f t="shared" si="258"/>
        <v>0</v>
      </c>
      <c r="AA482" s="32">
        <f t="shared" si="258"/>
        <v>0</v>
      </c>
      <c r="AB482" s="32">
        <f t="shared" si="258"/>
        <v>0</v>
      </c>
      <c r="AC482" s="32">
        <f t="shared" si="258"/>
        <v>0</v>
      </c>
      <c r="AD482" s="32">
        <f t="shared" si="258"/>
        <v>0</v>
      </c>
      <c r="AE482" s="32">
        <f t="shared" si="258"/>
        <v>0</v>
      </c>
      <c r="AF482" s="32">
        <f t="shared" si="258"/>
        <v>0</v>
      </c>
      <c r="AG482" s="32">
        <f t="shared" si="258"/>
        <v>0</v>
      </c>
      <c r="AH482" s="32">
        <f t="shared" si="258"/>
        <v>0</v>
      </c>
      <c r="AI482" s="32">
        <f t="shared" si="258"/>
        <v>0</v>
      </c>
      <c r="AJ482" s="32">
        <f t="shared" si="258"/>
        <v>0</v>
      </c>
      <c r="AK482" s="32">
        <f t="shared" si="258"/>
        <v>0</v>
      </c>
      <c r="AL482" s="32">
        <f t="shared" si="258"/>
        <v>0</v>
      </c>
      <c r="AM482" s="32">
        <f t="shared" si="258"/>
        <v>0</v>
      </c>
      <c r="AN482" s="32">
        <f t="shared" si="258"/>
        <v>0</v>
      </c>
      <c r="AO482" s="32">
        <f t="shared" si="258"/>
        <v>0</v>
      </c>
      <c r="AP482" s="32">
        <f t="shared" si="258"/>
        <v>0</v>
      </c>
      <c r="AQ482" s="32">
        <f t="shared" si="258"/>
        <v>45</v>
      </c>
      <c r="AR482" s="128">
        <f t="shared" si="246"/>
        <v>1</v>
      </c>
    </row>
    <row r="483" spans="1:44" ht="55.5" customHeight="1" x14ac:dyDescent="0.25">
      <c r="A483" s="76"/>
      <c r="B483" s="27"/>
      <c r="C483" s="37" t="s">
        <v>13</v>
      </c>
      <c r="D483" s="48" t="s">
        <v>14</v>
      </c>
      <c r="E483" s="32">
        <v>45</v>
      </c>
      <c r="F483" s="340"/>
      <c r="G483" s="340"/>
      <c r="H483" s="340"/>
      <c r="I483" s="340"/>
      <c r="J483" s="340"/>
      <c r="K483" s="340"/>
      <c r="L483" s="340"/>
      <c r="M483" s="340"/>
      <c r="N483" s="340"/>
      <c r="O483" s="340"/>
      <c r="P483" s="340"/>
      <c r="Q483" s="340"/>
      <c r="R483" s="340"/>
      <c r="S483" s="340"/>
      <c r="T483" s="340"/>
      <c r="U483" s="340"/>
      <c r="V483" s="340"/>
      <c r="W483" s="340"/>
      <c r="X483" s="340"/>
      <c r="Y483" s="340"/>
      <c r="Z483" s="340"/>
      <c r="AA483" s="340"/>
      <c r="AB483" s="340"/>
      <c r="AC483" s="340"/>
      <c r="AD483" s="340"/>
      <c r="AE483" s="340"/>
      <c r="AF483" s="340"/>
      <c r="AG483" s="340"/>
      <c r="AH483" s="340"/>
      <c r="AI483" s="340"/>
      <c r="AJ483" s="340"/>
      <c r="AK483" s="340"/>
      <c r="AL483" s="340"/>
      <c r="AM483" s="340"/>
      <c r="AN483" s="340"/>
      <c r="AO483" s="340"/>
      <c r="AP483" s="340"/>
      <c r="AQ483" s="314">
        <v>45</v>
      </c>
      <c r="AR483" s="128">
        <f t="shared" si="246"/>
        <v>1</v>
      </c>
    </row>
    <row r="484" spans="1:44" ht="51" customHeight="1" x14ac:dyDescent="0.25">
      <c r="A484" s="76"/>
      <c r="B484" s="27" t="s">
        <v>95</v>
      </c>
      <c r="C484" s="28"/>
      <c r="D484" s="28" t="s">
        <v>96</v>
      </c>
      <c r="E484" s="32">
        <f>E485</f>
        <v>89</v>
      </c>
      <c r="F484" s="32">
        <f t="shared" ref="F484:AQ485" si="259">F485</f>
        <v>0</v>
      </c>
      <c r="G484" s="32">
        <f t="shared" si="259"/>
        <v>0</v>
      </c>
      <c r="H484" s="32">
        <f t="shared" si="259"/>
        <v>0</v>
      </c>
      <c r="I484" s="32">
        <f t="shared" si="259"/>
        <v>0</v>
      </c>
      <c r="J484" s="32">
        <f t="shared" si="259"/>
        <v>0</v>
      </c>
      <c r="K484" s="32">
        <f t="shared" si="259"/>
        <v>0</v>
      </c>
      <c r="L484" s="32">
        <f t="shared" si="259"/>
        <v>0</v>
      </c>
      <c r="M484" s="32">
        <f t="shared" si="259"/>
        <v>0</v>
      </c>
      <c r="N484" s="32">
        <f t="shared" si="259"/>
        <v>0</v>
      </c>
      <c r="O484" s="32">
        <f t="shared" si="259"/>
        <v>0</v>
      </c>
      <c r="P484" s="32">
        <f t="shared" si="259"/>
        <v>0</v>
      </c>
      <c r="Q484" s="32">
        <f t="shared" si="259"/>
        <v>0</v>
      </c>
      <c r="R484" s="32">
        <f t="shared" si="259"/>
        <v>0</v>
      </c>
      <c r="S484" s="32">
        <f t="shared" si="259"/>
        <v>0</v>
      </c>
      <c r="T484" s="32">
        <f t="shared" si="259"/>
        <v>0</v>
      </c>
      <c r="U484" s="32">
        <f t="shared" si="259"/>
        <v>0</v>
      </c>
      <c r="V484" s="32">
        <f t="shared" si="259"/>
        <v>0</v>
      </c>
      <c r="W484" s="32">
        <f t="shared" si="259"/>
        <v>0</v>
      </c>
      <c r="X484" s="32">
        <f t="shared" si="259"/>
        <v>0</v>
      </c>
      <c r="Y484" s="32">
        <f t="shared" si="259"/>
        <v>0</v>
      </c>
      <c r="Z484" s="32">
        <f t="shared" si="259"/>
        <v>0</v>
      </c>
      <c r="AA484" s="32">
        <f t="shared" si="259"/>
        <v>0</v>
      </c>
      <c r="AB484" s="32">
        <f t="shared" si="259"/>
        <v>0</v>
      </c>
      <c r="AC484" s="32">
        <f t="shared" si="259"/>
        <v>0</v>
      </c>
      <c r="AD484" s="32">
        <f t="shared" si="259"/>
        <v>0</v>
      </c>
      <c r="AE484" s="32">
        <f t="shared" si="259"/>
        <v>0</v>
      </c>
      <c r="AF484" s="32">
        <f t="shared" si="259"/>
        <v>0</v>
      </c>
      <c r="AG484" s="32">
        <f t="shared" si="259"/>
        <v>0</v>
      </c>
      <c r="AH484" s="32">
        <f t="shared" si="259"/>
        <v>0</v>
      </c>
      <c r="AI484" s="32">
        <f t="shared" si="259"/>
        <v>0</v>
      </c>
      <c r="AJ484" s="32">
        <f t="shared" si="259"/>
        <v>0</v>
      </c>
      <c r="AK484" s="32">
        <f t="shared" si="259"/>
        <v>0</v>
      </c>
      <c r="AL484" s="32">
        <f t="shared" si="259"/>
        <v>0</v>
      </c>
      <c r="AM484" s="32">
        <f t="shared" si="259"/>
        <v>0</v>
      </c>
      <c r="AN484" s="32">
        <f t="shared" si="259"/>
        <v>0</v>
      </c>
      <c r="AO484" s="32">
        <f t="shared" si="259"/>
        <v>0</v>
      </c>
      <c r="AP484" s="32">
        <f t="shared" si="259"/>
        <v>0</v>
      </c>
      <c r="AQ484" s="32">
        <f t="shared" si="259"/>
        <v>87.81</v>
      </c>
      <c r="AR484" s="128">
        <f t="shared" si="246"/>
        <v>0.98662921348314614</v>
      </c>
    </row>
    <row r="485" spans="1:44" ht="63" customHeight="1" x14ac:dyDescent="0.25">
      <c r="A485" s="76"/>
      <c r="B485" s="27" t="s">
        <v>97</v>
      </c>
      <c r="C485" s="39"/>
      <c r="D485" s="39" t="s">
        <v>98</v>
      </c>
      <c r="E485" s="32">
        <f>E486</f>
        <v>89</v>
      </c>
      <c r="F485" s="32">
        <f t="shared" si="259"/>
        <v>0</v>
      </c>
      <c r="G485" s="32">
        <f t="shared" si="259"/>
        <v>0</v>
      </c>
      <c r="H485" s="32">
        <f t="shared" si="259"/>
        <v>0</v>
      </c>
      <c r="I485" s="32">
        <f t="shared" si="259"/>
        <v>0</v>
      </c>
      <c r="J485" s="32">
        <f t="shared" si="259"/>
        <v>0</v>
      </c>
      <c r="K485" s="32">
        <f t="shared" si="259"/>
        <v>0</v>
      </c>
      <c r="L485" s="32">
        <f t="shared" si="259"/>
        <v>0</v>
      </c>
      <c r="M485" s="32">
        <f t="shared" si="259"/>
        <v>0</v>
      </c>
      <c r="N485" s="32">
        <f t="shared" si="259"/>
        <v>0</v>
      </c>
      <c r="O485" s="32">
        <f t="shared" si="259"/>
        <v>0</v>
      </c>
      <c r="P485" s="32">
        <f t="shared" si="259"/>
        <v>0</v>
      </c>
      <c r="Q485" s="32">
        <f t="shared" si="259"/>
        <v>0</v>
      </c>
      <c r="R485" s="32">
        <f t="shared" si="259"/>
        <v>0</v>
      </c>
      <c r="S485" s="32">
        <f t="shared" si="259"/>
        <v>0</v>
      </c>
      <c r="T485" s="32">
        <f t="shared" si="259"/>
        <v>0</v>
      </c>
      <c r="U485" s="32">
        <f t="shared" si="259"/>
        <v>0</v>
      </c>
      <c r="V485" s="32">
        <f t="shared" si="259"/>
        <v>0</v>
      </c>
      <c r="W485" s="32">
        <f t="shared" si="259"/>
        <v>0</v>
      </c>
      <c r="X485" s="32">
        <f t="shared" si="259"/>
        <v>0</v>
      </c>
      <c r="Y485" s="32">
        <f t="shared" si="259"/>
        <v>0</v>
      </c>
      <c r="Z485" s="32">
        <f t="shared" si="259"/>
        <v>0</v>
      </c>
      <c r="AA485" s="32">
        <f t="shared" si="259"/>
        <v>0</v>
      </c>
      <c r="AB485" s="32">
        <f t="shared" si="259"/>
        <v>0</v>
      </c>
      <c r="AC485" s="32">
        <f t="shared" si="259"/>
        <v>0</v>
      </c>
      <c r="AD485" s="32">
        <f t="shared" si="259"/>
        <v>0</v>
      </c>
      <c r="AE485" s="32">
        <f t="shared" si="259"/>
        <v>0</v>
      </c>
      <c r="AF485" s="32">
        <f t="shared" si="259"/>
        <v>0</v>
      </c>
      <c r="AG485" s="32">
        <f t="shared" si="259"/>
        <v>0</v>
      </c>
      <c r="AH485" s="32">
        <f t="shared" si="259"/>
        <v>0</v>
      </c>
      <c r="AI485" s="32">
        <f t="shared" si="259"/>
        <v>0</v>
      </c>
      <c r="AJ485" s="32">
        <f t="shared" si="259"/>
        <v>0</v>
      </c>
      <c r="AK485" s="32">
        <f t="shared" si="259"/>
        <v>0</v>
      </c>
      <c r="AL485" s="32">
        <f t="shared" si="259"/>
        <v>0</v>
      </c>
      <c r="AM485" s="32">
        <f t="shared" si="259"/>
        <v>0</v>
      </c>
      <c r="AN485" s="32">
        <f t="shared" si="259"/>
        <v>0</v>
      </c>
      <c r="AO485" s="32">
        <f t="shared" si="259"/>
        <v>0</v>
      </c>
      <c r="AP485" s="32">
        <f t="shared" si="259"/>
        <v>0</v>
      </c>
      <c r="AQ485" s="32">
        <f t="shared" si="259"/>
        <v>87.81</v>
      </c>
      <c r="AR485" s="128">
        <f t="shared" si="246"/>
        <v>0.98662921348314614</v>
      </c>
    </row>
    <row r="486" spans="1:44" ht="50.25" customHeight="1" x14ac:dyDescent="0.25">
      <c r="A486" s="76"/>
      <c r="B486" s="27"/>
      <c r="C486" s="37" t="s">
        <v>13</v>
      </c>
      <c r="D486" s="48" t="s">
        <v>14</v>
      </c>
      <c r="E486" s="32">
        <v>89</v>
      </c>
      <c r="F486" s="340"/>
      <c r="G486" s="340"/>
      <c r="H486" s="340"/>
      <c r="I486" s="340"/>
      <c r="J486" s="340"/>
      <c r="K486" s="340"/>
      <c r="L486" s="340"/>
      <c r="M486" s="340"/>
      <c r="N486" s="340"/>
      <c r="O486" s="340"/>
      <c r="P486" s="340"/>
      <c r="Q486" s="340"/>
      <c r="R486" s="340"/>
      <c r="S486" s="340"/>
      <c r="T486" s="340"/>
      <c r="U486" s="340"/>
      <c r="V486" s="340"/>
      <c r="W486" s="340"/>
      <c r="X486" s="340"/>
      <c r="Y486" s="340"/>
      <c r="Z486" s="340"/>
      <c r="AA486" s="340"/>
      <c r="AB486" s="340"/>
      <c r="AC486" s="340"/>
      <c r="AD486" s="340"/>
      <c r="AE486" s="340"/>
      <c r="AF486" s="340"/>
      <c r="AG486" s="340"/>
      <c r="AH486" s="340"/>
      <c r="AI486" s="340"/>
      <c r="AJ486" s="340"/>
      <c r="AK486" s="340"/>
      <c r="AL486" s="340"/>
      <c r="AM486" s="340"/>
      <c r="AN486" s="340"/>
      <c r="AO486" s="340"/>
      <c r="AP486" s="340"/>
      <c r="AQ486" s="314">
        <v>87.81</v>
      </c>
      <c r="AR486" s="128">
        <f t="shared" si="246"/>
        <v>0.98662921348314614</v>
      </c>
    </row>
    <row r="487" spans="1:44" ht="54.75" customHeight="1" x14ac:dyDescent="0.25">
      <c r="A487" s="76"/>
      <c r="B487" s="27" t="s">
        <v>99</v>
      </c>
      <c r="C487" s="28"/>
      <c r="D487" s="28" t="s">
        <v>100</v>
      </c>
      <c r="E487" s="32">
        <f>E488+E493</f>
        <v>77.894000000000005</v>
      </c>
      <c r="F487" s="32">
        <f t="shared" ref="F487:AQ487" si="260">F488+F493</f>
        <v>0</v>
      </c>
      <c r="G487" s="32">
        <f t="shared" si="260"/>
        <v>0</v>
      </c>
      <c r="H487" s="32">
        <f t="shared" si="260"/>
        <v>0</v>
      </c>
      <c r="I487" s="32">
        <f t="shared" si="260"/>
        <v>0</v>
      </c>
      <c r="J487" s="32">
        <f t="shared" si="260"/>
        <v>0</v>
      </c>
      <c r="K487" s="32">
        <f t="shared" si="260"/>
        <v>0</v>
      </c>
      <c r="L487" s="32">
        <f t="shared" si="260"/>
        <v>0</v>
      </c>
      <c r="M487" s="32">
        <f t="shared" si="260"/>
        <v>0</v>
      </c>
      <c r="N487" s="32">
        <f t="shared" si="260"/>
        <v>0</v>
      </c>
      <c r="O487" s="32">
        <f t="shared" si="260"/>
        <v>0</v>
      </c>
      <c r="P487" s="32">
        <f t="shared" si="260"/>
        <v>0</v>
      </c>
      <c r="Q487" s="32">
        <f t="shared" si="260"/>
        <v>0</v>
      </c>
      <c r="R487" s="32">
        <f t="shared" si="260"/>
        <v>0</v>
      </c>
      <c r="S487" s="32">
        <f t="shared" si="260"/>
        <v>0</v>
      </c>
      <c r="T487" s="32">
        <f t="shared" si="260"/>
        <v>0</v>
      </c>
      <c r="U487" s="32">
        <f t="shared" si="260"/>
        <v>0</v>
      </c>
      <c r="V487" s="32">
        <f t="shared" si="260"/>
        <v>0</v>
      </c>
      <c r="W487" s="32">
        <f t="shared" si="260"/>
        <v>0</v>
      </c>
      <c r="X487" s="32">
        <f t="shared" si="260"/>
        <v>0</v>
      </c>
      <c r="Y487" s="32">
        <f t="shared" si="260"/>
        <v>0</v>
      </c>
      <c r="Z487" s="32">
        <f t="shared" si="260"/>
        <v>0</v>
      </c>
      <c r="AA487" s="32">
        <f t="shared" si="260"/>
        <v>0</v>
      </c>
      <c r="AB487" s="32">
        <f t="shared" si="260"/>
        <v>0</v>
      </c>
      <c r="AC487" s="32">
        <f t="shared" si="260"/>
        <v>0</v>
      </c>
      <c r="AD487" s="32">
        <f t="shared" si="260"/>
        <v>0</v>
      </c>
      <c r="AE487" s="32">
        <f t="shared" si="260"/>
        <v>0</v>
      </c>
      <c r="AF487" s="32">
        <f t="shared" si="260"/>
        <v>0</v>
      </c>
      <c r="AG487" s="32">
        <f t="shared" si="260"/>
        <v>0</v>
      </c>
      <c r="AH487" s="32">
        <f t="shared" si="260"/>
        <v>0</v>
      </c>
      <c r="AI487" s="32">
        <f t="shared" si="260"/>
        <v>0</v>
      </c>
      <c r="AJ487" s="32">
        <f t="shared" si="260"/>
        <v>0</v>
      </c>
      <c r="AK487" s="32">
        <f t="shared" si="260"/>
        <v>0</v>
      </c>
      <c r="AL487" s="32">
        <f t="shared" si="260"/>
        <v>0</v>
      </c>
      <c r="AM487" s="32">
        <f t="shared" si="260"/>
        <v>0</v>
      </c>
      <c r="AN487" s="32">
        <f t="shared" si="260"/>
        <v>0</v>
      </c>
      <c r="AO487" s="32">
        <f t="shared" si="260"/>
        <v>0</v>
      </c>
      <c r="AP487" s="32">
        <f t="shared" si="260"/>
        <v>0</v>
      </c>
      <c r="AQ487" s="32">
        <f t="shared" si="260"/>
        <v>77.177999999999997</v>
      </c>
      <c r="AR487" s="128">
        <f t="shared" si="246"/>
        <v>0.99080802115695676</v>
      </c>
    </row>
    <row r="488" spans="1:44" ht="65.25" customHeight="1" x14ac:dyDescent="0.25">
      <c r="A488" s="76"/>
      <c r="B488" s="27" t="s">
        <v>101</v>
      </c>
      <c r="C488" s="28"/>
      <c r="D488" s="28" t="s">
        <v>102</v>
      </c>
      <c r="E488" s="32">
        <f>E489+E491</f>
        <v>38.893999999999998</v>
      </c>
      <c r="F488" s="32">
        <f t="shared" ref="F488:AQ488" si="261">F489+F491</f>
        <v>0</v>
      </c>
      <c r="G488" s="32">
        <f t="shared" si="261"/>
        <v>0</v>
      </c>
      <c r="H488" s="32">
        <f t="shared" si="261"/>
        <v>0</v>
      </c>
      <c r="I488" s="32">
        <f t="shared" si="261"/>
        <v>0</v>
      </c>
      <c r="J488" s="32">
        <f t="shared" si="261"/>
        <v>0</v>
      </c>
      <c r="K488" s="32">
        <f t="shared" si="261"/>
        <v>0</v>
      </c>
      <c r="L488" s="32">
        <f t="shared" si="261"/>
        <v>0</v>
      </c>
      <c r="M488" s="32">
        <f t="shared" si="261"/>
        <v>0</v>
      </c>
      <c r="N488" s="32">
        <f t="shared" si="261"/>
        <v>0</v>
      </c>
      <c r="O488" s="32">
        <f t="shared" si="261"/>
        <v>0</v>
      </c>
      <c r="P488" s="32">
        <f t="shared" si="261"/>
        <v>0</v>
      </c>
      <c r="Q488" s="32">
        <f t="shared" si="261"/>
        <v>0</v>
      </c>
      <c r="R488" s="32">
        <f t="shared" si="261"/>
        <v>0</v>
      </c>
      <c r="S488" s="32">
        <f t="shared" si="261"/>
        <v>0</v>
      </c>
      <c r="T488" s="32">
        <f t="shared" si="261"/>
        <v>0</v>
      </c>
      <c r="U488" s="32">
        <f t="shared" si="261"/>
        <v>0</v>
      </c>
      <c r="V488" s="32">
        <f t="shared" si="261"/>
        <v>0</v>
      </c>
      <c r="W488" s="32">
        <f t="shared" si="261"/>
        <v>0</v>
      </c>
      <c r="X488" s="32">
        <f t="shared" si="261"/>
        <v>0</v>
      </c>
      <c r="Y488" s="32">
        <f t="shared" si="261"/>
        <v>0</v>
      </c>
      <c r="Z488" s="32">
        <f t="shared" si="261"/>
        <v>0</v>
      </c>
      <c r="AA488" s="32">
        <f t="shared" si="261"/>
        <v>0</v>
      </c>
      <c r="AB488" s="32">
        <f t="shared" si="261"/>
        <v>0</v>
      </c>
      <c r="AC488" s="32">
        <f t="shared" si="261"/>
        <v>0</v>
      </c>
      <c r="AD488" s="32">
        <f t="shared" si="261"/>
        <v>0</v>
      </c>
      <c r="AE488" s="32">
        <f t="shared" si="261"/>
        <v>0</v>
      </c>
      <c r="AF488" s="32">
        <f t="shared" si="261"/>
        <v>0</v>
      </c>
      <c r="AG488" s="32">
        <f t="shared" si="261"/>
        <v>0</v>
      </c>
      <c r="AH488" s="32">
        <f t="shared" si="261"/>
        <v>0</v>
      </c>
      <c r="AI488" s="32">
        <f t="shared" si="261"/>
        <v>0</v>
      </c>
      <c r="AJ488" s="32">
        <f t="shared" si="261"/>
        <v>0</v>
      </c>
      <c r="AK488" s="32">
        <f t="shared" si="261"/>
        <v>0</v>
      </c>
      <c r="AL488" s="32">
        <f t="shared" si="261"/>
        <v>0</v>
      </c>
      <c r="AM488" s="32">
        <f t="shared" si="261"/>
        <v>0</v>
      </c>
      <c r="AN488" s="32">
        <f t="shared" si="261"/>
        <v>0</v>
      </c>
      <c r="AO488" s="32">
        <f t="shared" si="261"/>
        <v>0</v>
      </c>
      <c r="AP488" s="32">
        <f t="shared" si="261"/>
        <v>0</v>
      </c>
      <c r="AQ488" s="32">
        <f t="shared" si="261"/>
        <v>38.177999999999997</v>
      </c>
      <c r="AR488" s="128">
        <f t="shared" si="246"/>
        <v>0.98159099089833901</v>
      </c>
    </row>
    <row r="489" spans="1:44" ht="48" customHeight="1" x14ac:dyDescent="0.25">
      <c r="A489" s="76"/>
      <c r="B489" s="27" t="s">
        <v>103</v>
      </c>
      <c r="C489" s="39"/>
      <c r="D489" s="39" t="s">
        <v>104</v>
      </c>
      <c r="E489" s="32">
        <f>E490</f>
        <v>3.702</v>
      </c>
      <c r="F489" s="32">
        <f t="shared" ref="F489:AQ489" si="262">F490</f>
        <v>0</v>
      </c>
      <c r="G489" s="32">
        <f t="shared" si="262"/>
        <v>0</v>
      </c>
      <c r="H489" s="32">
        <f t="shared" si="262"/>
        <v>0</v>
      </c>
      <c r="I489" s="32">
        <f t="shared" si="262"/>
        <v>0</v>
      </c>
      <c r="J489" s="32">
        <f t="shared" si="262"/>
        <v>0</v>
      </c>
      <c r="K489" s="32">
        <f t="shared" si="262"/>
        <v>0</v>
      </c>
      <c r="L489" s="32">
        <f t="shared" si="262"/>
        <v>0</v>
      </c>
      <c r="M489" s="32">
        <f t="shared" si="262"/>
        <v>0</v>
      </c>
      <c r="N489" s="32">
        <f t="shared" si="262"/>
        <v>0</v>
      </c>
      <c r="O489" s="32">
        <f t="shared" si="262"/>
        <v>0</v>
      </c>
      <c r="P489" s="32">
        <f t="shared" si="262"/>
        <v>0</v>
      </c>
      <c r="Q489" s="32">
        <f t="shared" si="262"/>
        <v>0</v>
      </c>
      <c r="R489" s="32">
        <f t="shared" si="262"/>
        <v>0</v>
      </c>
      <c r="S489" s="32">
        <f t="shared" si="262"/>
        <v>0</v>
      </c>
      <c r="T489" s="32">
        <f t="shared" si="262"/>
        <v>0</v>
      </c>
      <c r="U489" s="32">
        <f t="shared" si="262"/>
        <v>0</v>
      </c>
      <c r="V489" s="32">
        <f t="shared" si="262"/>
        <v>0</v>
      </c>
      <c r="W489" s="32">
        <f t="shared" si="262"/>
        <v>0</v>
      </c>
      <c r="X489" s="32">
        <f t="shared" si="262"/>
        <v>0</v>
      </c>
      <c r="Y489" s="32">
        <f t="shared" si="262"/>
        <v>0</v>
      </c>
      <c r="Z489" s="32">
        <f t="shared" si="262"/>
        <v>0</v>
      </c>
      <c r="AA489" s="32">
        <f t="shared" si="262"/>
        <v>0</v>
      </c>
      <c r="AB489" s="32">
        <f t="shared" si="262"/>
        <v>0</v>
      </c>
      <c r="AC489" s="32">
        <f t="shared" si="262"/>
        <v>0</v>
      </c>
      <c r="AD489" s="32">
        <f t="shared" si="262"/>
        <v>0</v>
      </c>
      <c r="AE489" s="32">
        <f t="shared" si="262"/>
        <v>0</v>
      </c>
      <c r="AF489" s="32">
        <f t="shared" si="262"/>
        <v>0</v>
      </c>
      <c r="AG489" s="32">
        <f t="shared" si="262"/>
        <v>0</v>
      </c>
      <c r="AH489" s="32">
        <f t="shared" si="262"/>
        <v>0</v>
      </c>
      <c r="AI489" s="32">
        <f t="shared" si="262"/>
        <v>0</v>
      </c>
      <c r="AJ489" s="32">
        <f t="shared" si="262"/>
        <v>0</v>
      </c>
      <c r="AK489" s="32">
        <f t="shared" si="262"/>
        <v>0</v>
      </c>
      <c r="AL489" s="32">
        <f t="shared" si="262"/>
        <v>0</v>
      </c>
      <c r="AM489" s="32">
        <f t="shared" si="262"/>
        <v>0</v>
      </c>
      <c r="AN489" s="32">
        <f t="shared" si="262"/>
        <v>0</v>
      </c>
      <c r="AO489" s="32">
        <f t="shared" si="262"/>
        <v>0</v>
      </c>
      <c r="AP489" s="32">
        <f t="shared" si="262"/>
        <v>0</v>
      </c>
      <c r="AQ489" s="32">
        <f t="shared" si="262"/>
        <v>3.702</v>
      </c>
      <c r="AR489" s="128">
        <f t="shared" si="246"/>
        <v>1</v>
      </c>
    </row>
    <row r="490" spans="1:44" ht="51.75" customHeight="1" x14ac:dyDescent="0.25">
      <c r="A490" s="76"/>
      <c r="B490" s="49"/>
      <c r="C490" s="37" t="s">
        <v>13</v>
      </c>
      <c r="D490" s="48" t="s">
        <v>14</v>
      </c>
      <c r="E490" s="32">
        <v>3.702</v>
      </c>
      <c r="F490" s="340"/>
      <c r="G490" s="340"/>
      <c r="H490" s="340"/>
      <c r="I490" s="340"/>
      <c r="J490" s="340"/>
      <c r="K490" s="340"/>
      <c r="L490" s="340"/>
      <c r="M490" s="340"/>
      <c r="N490" s="340"/>
      <c r="O490" s="340"/>
      <c r="P490" s="340"/>
      <c r="Q490" s="340"/>
      <c r="R490" s="340"/>
      <c r="S490" s="340"/>
      <c r="T490" s="340"/>
      <c r="U490" s="340"/>
      <c r="V490" s="340"/>
      <c r="W490" s="340"/>
      <c r="X490" s="340"/>
      <c r="Y490" s="340"/>
      <c r="Z490" s="340"/>
      <c r="AA490" s="340"/>
      <c r="AB490" s="340"/>
      <c r="AC490" s="340"/>
      <c r="AD490" s="340"/>
      <c r="AE490" s="340"/>
      <c r="AF490" s="340"/>
      <c r="AG490" s="340"/>
      <c r="AH490" s="340"/>
      <c r="AI490" s="340"/>
      <c r="AJ490" s="340"/>
      <c r="AK490" s="340"/>
      <c r="AL490" s="340"/>
      <c r="AM490" s="340"/>
      <c r="AN490" s="340"/>
      <c r="AO490" s="340"/>
      <c r="AP490" s="340"/>
      <c r="AQ490" s="314">
        <v>3.702</v>
      </c>
      <c r="AR490" s="128">
        <f t="shared" si="246"/>
        <v>1</v>
      </c>
    </row>
    <row r="491" spans="1:44" ht="45.75" customHeight="1" x14ac:dyDescent="0.25">
      <c r="A491" s="76"/>
      <c r="B491" s="27" t="s">
        <v>105</v>
      </c>
      <c r="C491" s="39"/>
      <c r="D491" s="39" t="s">
        <v>106</v>
      </c>
      <c r="E491" s="32">
        <f>E492</f>
        <v>35.192</v>
      </c>
      <c r="F491" s="32">
        <f t="shared" ref="F491:AQ491" si="263">F492</f>
        <v>0</v>
      </c>
      <c r="G491" s="32">
        <f t="shared" si="263"/>
        <v>0</v>
      </c>
      <c r="H491" s="32">
        <f t="shared" si="263"/>
        <v>0</v>
      </c>
      <c r="I491" s="32">
        <f t="shared" si="263"/>
        <v>0</v>
      </c>
      <c r="J491" s="32">
        <f t="shared" si="263"/>
        <v>0</v>
      </c>
      <c r="K491" s="32">
        <f t="shared" si="263"/>
        <v>0</v>
      </c>
      <c r="L491" s="32">
        <f t="shared" si="263"/>
        <v>0</v>
      </c>
      <c r="M491" s="32">
        <f t="shared" si="263"/>
        <v>0</v>
      </c>
      <c r="N491" s="32">
        <f t="shared" si="263"/>
        <v>0</v>
      </c>
      <c r="O491" s="32">
        <f t="shared" si="263"/>
        <v>0</v>
      </c>
      <c r="P491" s="32">
        <f t="shared" si="263"/>
        <v>0</v>
      </c>
      <c r="Q491" s="32">
        <f t="shared" si="263"/>
        <v>0</v>
      </c>
      <c r="R491" s="32">
        <f t="shared" si="263"/>
        <v>0</v>
      </c>
      <c r="S491" s="32">
        <f t="shared" si="263"/>
        <v>0</v>
      </c>
      <c r="T491" s="32">
        <f t="shared" si="263"/>
        <v>0</v>
      </c>
      <c r="U491" s="32">
        <f t="shared" si="263"/>
        <v>0</v>
      </c>
      <c r="V491" s="32">
        <f t="shared" si="263"/>
        <v>0</v>
      </c>
      <c r="W491" s="32">
        <f t="shared" si="263"/>
        <v>0</v>
      </c>
      <c r="X491" s="32">
        <f t="shared" si="263"/>
        <v>0</v>
      </c>
      <c r="Y491" s="32">
        <f t="shared" si="263"/>
        <v>0</v>
      </c>
      <c r="Z491" s="32">
        <f t="shared" si="263"/>
        <v>0</v>
      </c>
      <c r="AA491" s="32">
        <f t="shared" si="263"/>
        <v>0</v>
      </c>
      <c r="AB491" s="32">
        <f t="shared" si="263"/>
        <v>0</v>
      </c>
      <c r="AC491" s="32">
        <f t="shared" si="263"/>
        <v>0</v>
      </c>
      <c r="AD491" s="32">
        <f t="shared" si="263"/>
        <v>0</v>
      </c>
      <c r="AE491" s="32">
        <f t="shared" si="263"/>
        <v>0</v>
      </c>
      <c r="AF491" s="32">
        <f t="shared" si="263"/>
        <v>0</v>
      </c>
      <c r="AG491" s="32">
        <f t="shared" si="263"/>
        <v>0</v>
      </c>
      <c r="AH491" s="32">
        <f t="shared" si="263"/>
        <v>0</v>
      </c>
      <c r="AI491" s="32">
        <f t="shared" si="263"/>
        <v>0</v>
      </c>
      <c r="AJ491" s="32">
        <f t="shared" si="263"/>
        <v>0</v>
      </c>
      <c r="AK491" s="32">
        <f t="shared" si="263"/>
        <v>0</v>
      </c>
      <c r="AL491" s="32">
        <f t="shared" si="263"/>
        <v>0</v>
      </c>
      <c r="AM491" s="32">
        <f t="shared" si="263"/>
        <v>0</v>
      </c>
      <c r="AN491" s="32">
        <f t="shared" si="263"/>
        <v>0</v>
      </c>
      <c r="AO491" s="32">
        <f t="shared" si="263"/>
        <v>0</v>
      </c>
      <c r="AP491" s="32">
        <f t="shared" si="263"/>
        <v>0</v>
      </c>
      <c r="AQ491" s="32">
        <f t="shared" si="263"/>
        <v>34.475999999999999</v>
      </c>
      <c r="AR491" s="128">
        <f t="shared" si="246"/>
        <v>0.97965446692430092</v>
      </c>
    </row>
    <row r="492" spans="1:44" ht="48.75" customHeight="1" x14ac:dyDescent="0.25">
      <c r="A492" s="76"/>
      <c r="B492" s="49"/>
      <c r="C492" s="37" t="s">
        <v>13</v>
      </c>
      <c r="D492" s="48" t="s">
        <v>14</v>
      </c>
      <c r="E492" s="32">
        <v>35.192</v>
      </c>
      <c r="F492" s="340"/>
      <c r="G492" s="340"/>
      <c r="H492" s="340"/>
      <c r="I492" s="340"/>
      <c r="J492" s="340"/>
      <c r="K492" s="340"/>
      <c r="L492" s="340"/>
      <c r="M492" s="340"/>
      <c r="N492" s="340"/>
      <c r="O492" s="340"/>
      <c r="P492" s="340"/>
      <c r="Q492" s="340"/>
      <c r="R492" s="340"/>
      <c r="S492" s="340"/>
      <c r="T492" s="340"/>
      <c r="U492" s="340"/>
      <c r="V492" s="340"/>
      <c r="W492" s="340"/>
      <c r="X492" s="340"/>
      <c r="Y492" s="340"/>
      <c r="Z492" s="340"/>
      <c r="AA492" s="340"/>
      <c r="AB492" s="340"/>
      <c r="AC492" s="340"/>
      <c r="AD492" s="340"/>
      <c r="AE492" s="340"/>
      <c r="AF492" s="340"/>
      <c r="AG492" s="340"/>
      <c r="AH492" s="340"/>
      <c r="AI492" s="340"/>
      <c r="AJ492" s="340"/>
      <c r="AK492" s="340"/>
      <c r="AL492" s="340"/>
      <c r="AM492" s="340"/>
      <c r="AN492" s="340"/>
      <c r="AO492" s="340"/>
      <c r="AP492" s="340"/>
      <c r="AQ492" s="314">
        <v>34.475999999999999</v>
      </c>
      <c r="AR492" s="128">
        <f t="shared" si="246"/>
        <v>0.97965446692430092</v>
      </c>
    </row>
    <row r="493" spans="1:44" ht="70.5" customHeight="1" x14ac:dyDescent="0.25">
      <c r="A493" s="76"/>
      <c r="B493" s="27" t="s">
        <v>107</v>
      </c>
      <c r="C493" s="39"/>
      <c r="D493" s="39" t="s">
        <v>108</v>
      </c>
      <c r="E493" s="32">
        <f>E494</f>
        <v>39</v>
      </c>
      <c r="F493" s="32">
        <f t="shared" ref="F493:AQ494" si="264">F494</f>
        <v>0</v>
      </c>
      <c r="G493" s="32">
        <f t="shared" si="264"/>
        <v>0</v>
      </c>
      <c r="H493" s="32">
        <f t="shared" si="264"/>
        <v>0</v>
      </c>
      <c r="I493" s="32">
        <f t="shared" si="264"/>
        <v>0</v>
      </c>
      <c r="J493" s="32">
        <f t="shared" si="264"/>
        <v>0</v>
      </c>
      <c r="K493" s="32">
        <f t="shared" si="264"/>
        <v>0</v>
      </c>
      <c r="L493" s="32">
        <f t="shared" si="264"/>
        <v>0</v>
      </c>
      <c r="M493" s="32">
        <f t="shared" si="264"/>
        <v>0</v>
      </c>
      <c r="N493" s="32">
        <f t="shared" si="264"/>
        <v>0</v>
      </c>
      <c r="O493" s="32">
        <f t="shared" si="264"/>
        <v>0</v>
      </c>
      <c r="P493" s="32">
        <f t="shared" si="264"/>
        <v>0</v>
      </c>
      <c r="Q493" s="32">
        <f t="shared" si="264"/>
        <v>0</v>
      </c>
      <c r="R493" s="32">
        <f t="shared" si="264"/>
        <v>0</v>
      </c>
      <c r="S493" s="32">
        <f t="shared" si="264"/>
        <v>0</v>
      </c>
      <c r="T493" s="32">
        <f t="shared" si="264"/>
        <v>0</v>
      </c>
      <c r="U493" s="32">
        <f t="shared" si="264"/>
        <v>0</v>
      </c>
      <c r="V493" s="32">
        <f t="shared" si="264"/>
        <v>0</v>
      </c>
      <c r="W493" s="32">
        <f t="shared" si="264"/>
        <v>0</v>
      </c>
      <c r="X493" s="32">
        <f t="shared" si="264"/>
        <v>0</v>
      </c>
      <c r="Y493" s="32">
        <f t="shared" si="264"/>
        <v>0</v>
      </c>
      <c r="Z493" s="32">
        <f t="shared" si="264"/>
        <v>0</v>
      </c>
      <c r="AA493" s="32">
        <f t="shared" si="264"/>
        <v>0</v>
      </c>
      <c r="AB493" s="32">
        <f t="shared" si="264"/>
        <v>0</v>
      </c>
      <c r="AC493" s="32">
        <f t="shared" si="264"/>
        <v>0</v>
      </c>
      <c r="AD493" s="32">
        <f t="shared" si="264"/>
        <v>0</v>
      </c>
      <c r="AE493" s="32">
        <f t="shared" si="264"/>
        <v>0</v>
      </c>
      <c r="AF493" s="32">
        <f t="shared" si="264"/>
        <v>0</v>
      </c>
      <c r="AG493" s="32">
        <f t="shared" si="264"/>
        <v>0</v>
      </c>
      <c r="AH493" s="32">
        <f t="shared" si="264"/>
        <v>0</v>
      </c>
      <c r="AI493" s="32">
        <f t="shared" si="264"/>
        <v>0</v>
      </c>
      <c r="AJ493" s="32">
        <f t="shared" si="264"/>
        <v>0</v>
      </c>
      <c r="AK493" s="32">
        <f t="shared" si="264"/>
        <v>0</v>
      </c>
      <c r="AL493" s="32">
        <f t="shared" si="264"/>
        <v>0</v>
      </c>
      <c r="AM493" s="32">
        <f t="shared" si="264"/>
        <v>0</v>
      </c>
      <c r="AN493" s="32">
        <f t="shared" si="264"/>
        <v>0</v>
      </c>
      <c r="AO493" s="32">
        <f t="shared" si="264"/>
        <v>0</v>
      </c>
      <c r="AP493" s="32">
        <f t="shared" si="264"/>
        <v>0</v>
      </c>
      <c r="AQ493" s="32">
        <f t="shared" si="264"/>
        <v>39</v>
      </c>
      <c r="AR493" s="128">
        <f t="shared" si="246"/>
        <v>1</v>
      </c>
    </row>
    <row r="494" spans="1:44" ht="52.5" customHeight="1" x14ac:dyDescent="0.25">
      <c r="A494" s="76"/>
      <c r="B494" s="27" t="s">
        <v>109</v>
      </c>
      <c r="C494" s="39"/>
      <c r="D494" s="39" t="s">
        <v>110</v>
      </c>
      <c r="E494" s="32">
        <f>E495</f>
        <v>39</v>
      </c>
      <c r="F494" s="32">
        <f t="shared" si="264"/>
        <v>0</v>
      </c>
      <c r="G494" s="32">
        <f t="shared" si="264"/>
        <v>0</v>
      </c>
      <c r="H494" s="32">
        <f t="shared" si="264"/>
        <v>0</v>
      </c>
      <c r="I494" s="32">
        <f t="shared" si="264"/>
        <v>0</v>
      </c>
      <c r="J494" s="32">
        <f t="shared" si="264"/>
        <v>0</v>
      </c>
      <c r="K494" s="32">
        <f t="shared" si="264"/>
        <v>0</v>
      </c>
      <c r="L494" s="32">
        <f t="shared" si="264"/>
        <v>0</v>
      </c>
      <c r="M494" s="32">
        <f t="shared" si="264"/>
        <v>0</v>
      </c>
      <c r="N494" s="32">
        <f t="shared" si="264"/>
        <v>0</v>
      </c>
      <c r="O494" s="32">
        <f t="shared" si="264"/>
        <v>0</v>
      </c>
      <c r="P494" s="32">
        <f t="shared" si="264"/>
        <v>0</v>
      </c>
      <c r="Q494" s="32">
        <f t="shared" si="264"/>
        <v>0</v>
      </c>
      <c r="R494" s="32">
        <f t="shared" si="264"/>
        <v>0</v>
      </c>
      <c r="S494" s="32">
        <f t="shared" si="264"/>
        <v>0</v>
      </c>
      <c r="T494" s="32">
        <f t="shared" si="264"/>
        <v>0</v>
      </c>
      <c r="U494" s="32">
        <f t="shared" si="264"/>
        <v>0</v>
      </c>
      <c r="V494" s="32">
        <f t="shared" si="264"/>
        <v>0</v>
      </c>
      <c r="W494" s="32">
        <f t="shared" si="264"/>
        <v>0</v>
      </c>
      <c r="X494" s="32">
        <f t="shared" si="264"/>
        <v>0</v>
      </c>
      <c r="Y494" s="32">
        <f t="shared" si="264"/>
        <v>0</v>
      </c>
      <c r="Z494" s="32">
        <f t="shared" si="264"/>
        <v>0</v>
      </c>
      <c r="AA494" s="32">
        <f t="shared" si="264"/>
        <v>0</v>
      </c>
      <c r="AB494" s="32">
        <f t="shared" si="264"/>
        <v>0</v>
      </c>
      <c r="AC494" s="32">
        <f t="shared" si="264"/>
        <v>0</v>
      </c>
      <c r="AD494" s="32">
        <f t="shared" si="264"/>
        <v>0</v>
      </c>
      <c r="AE494" s="32">
        <f t="shared" si="264"/>
        <v>0</v>
      </c>
      <c r="AF494" s="32">
        <f t="shared" si="264"/>
        <v>0</v>
      </c>
      <c r="AG494" s="32">
        <f t="shared" si="264"/>
        <v>0</v>
      </c>
      <c r="AH494" s="32">
        <f t="shared" si="264"/>
        <v>0</v>
      </c>
      <c r="AI494" s="32">
        <f t="shared" si="264"/>
        <v>0</v>
      </c>
      <c r="AJ494" s="32">
        <f t="shared" si="264"/>
        <v>0</v>
      </c>
      <c r="AK494" s="32">
        <f t="shared" si="264"/>
        <v>0</v>
      </c>
      <c r="AL494" s="32">
        <f t="shared" si="264"/>
        <v>0</v>
      </c>
      <c r="AM494" s="32">
        <f t="shared" si="264"/>
        <v>0</v>
      </c>
      <c r="AN494" s="32">
        <f t="shared" si="264"/>
        <v>0</v>
      </c>
      <c r="AO494" s="32">
        <f t="shared" si="264"/>
        <v>0</v>
      </c>
      <c r="AP494" s="32">
        <f t="shared" si="264"/>
        <v>0</v>
      </c>
      <c r="AQ494" s="32">
        <f t="shared" si="264"/>
        <v>39</v>
      </c>
      <c r="AR494" s="128">
        <f t="shared" si="246"/>
        <v>1</v>
      </c>
    </row>
    <row r="495" spans="1:44" ht="47.25" customHeight="1" x14ac:dyDescent="0.25">
      <c r="A495" s="76"/>
      <c r="B495" s="49"/>
      <c r="C495" s="37" t="s">
        <v>13</v>
      </c>
      <c r="D495" s="48" t="s">
        <v>14</v>
      </c>
      <c r="E495" s="32">
        <v>39</v>
      </c>
      <c r="F495" s="340"/>
      <c r="G495" s="340"/>
      <c r="H495" s="340"/>
      <c r="I495" s="340"/>
      <c r="J495" s="340"/>
      <c r="K495" s="340"/>
      <c r="L495" s="340"/>
      <c r="M495" s="340"/>
      <c r="N495" s="340"/>
      <c r="O495" s="340"/>
      <c r="P495" s="340"/>
      <c r="Q495" s="340"/>
      <c r="R495" s="340"/>
      <c r="S495" s="340"/>
      <c r="T495" s="340"/>
      <c r="U495" s="340"/>
      <c r="V495" s="340"/>
      <c r="W495" s="340"/>
      <c r="X495" s="340"/>
      <c r="Y495" s="340"/>
      <c r="Z495" s="340"/>
      <c r="AA495" s="340"/>
      <c r="AB495" s="340"/>
      <c r="AC495" s="340"/>
      <c r="AD495" s="340"/>
      <c r="AE495" s="340"/>
      <c r="AF495" s="340"/>
      <c r="AG495" s="340"/>
      <c r="AH495" s="340"/>
      <c r="AI495" s="340"/>
      <c r="AJ495" s="340"/>
      <c r="AK495" s="340"/>
      <c r="AL495" s="340"/>
      <c r="AM495" s="340"/>
      <c r="AN495" s="340"/>
      <c r="AO495" s="340"/>
      <c r="AP495" s="340"/>
      <c r="AQ495" s="314">
        <v>39</v>
      </c>
      <c r="AR495" s="128">
        <f t="shared" si="246"/>
        <v>1</v>
      </c>
    </row>
    <row r="496" spans="1:44" ht="27" customHeight="1" x14ac:dyDescent="0.25">
      <c r="A496" s="76">
        <v>1102</v>
      </c>
      <c r="B496" s="49"/>
      <c r="C496" s="37"/>
      <c r="D496" s="48" t="s">
        <v>531</v>
      </c>
      <c r="E496" s="316">
        <f>E497</f>
        <v>2521.31</v>
      </c>
      <c r="F496" s="316">
        <f t="shared" ref="F496:AQ496" si="265">F497</f>
        <v>0</v>
      </c>
      <c r="G496" s="316">
        <f t="shared" si="265"/>
        <v>0</v>
      </c>
      <c r="H496" s="316">
        <f t="shared" si="265"/>
        <v>0</v>
      </c>
      <c r="I496" s="316">
        <f t="shared" si="265"/>
        <v>0</v>
      </c>
      <c r="J496" s="316">
        <f t="shared" si="265"/>
        <v>0</v>
      </c>
      <c r="K496" s="316">
        <f t="shared" si="265"/>
        <v>0</v>
      </c>
      <c r="L496" s="316">
        <f t="shared" si="265"/>
        <v>0</v>
      </c>
      <c r="M496" s="316">
        <f t="shared" si="265"/>
        <v>0</v>
      </c>
      <c r="N496" s="316">
        <f t="shared" si="265"/>
        <v>0</v>
      </c>
      <c r="O496" s="316">
        <f t="shared" si="265"/>
        <v>0</v>
      </c>
      <c r="P496" s="316">
        <f t="shared" si="265"/>
        <v>0</v>
      </c>
      <c r="Q496" s="316">
        <f t="shared" si="265"/>
        <v>0</v>
      </c>
      <c r="R496" s="316">
        <f t="shared" si="265"/>
        <v>0</v>
      </c>
      <c r="S496" s="316">
        <f t="shared" si="265"/>
        <v>0</v>
      </c>
      <c r="T496" s="316">
        <f t="shared" si="265"/>
        <v>0</v>
      </c>
      <c r="U496" s="316">
        <f t="shared" si="265"/>
        <v>0</v>
      </c>
      <c r="V496" s="316">
        <f t="shared" si="265"/>
        <v>0</v>
      </c>
      <c r="W496" s="316">
        <f t="shared" si="265"/>
        <v>0</v>
      </c>
      <c r="X496" s="316">
        <f t="shared" si="265"/>
        <v>0</v>
      </c>
      <c r="Y496" s="316">
        <f t="shared" si="265"/>
        <v>0</v>
      </c>
      <c r="Z496" s="316">
        <f t="shared" si="265"/>
        <v>0</v>
      </c>
      <c r="AA496" s="316">
        <f t="shared" si="265"/>
        <v>0</v>
      </c>
      <c r="AB496" s="316">
        <f t="shared" si="265"/>
        <v>0</v>
      </c>
      <c r="AC496" s="316">
        <f t="shared" si="265"/>
        <v>0</v>
      </c>
      <c r="AD496" s="316">
        <f t="shared" si="265"/>
        <v>0</v>
      </c>
      <c r="AE496" s="316">
        <f t="shared" si="265"/>
        <v>0</v>
      </c>
      <c r="AF496" s="316">
        <f t="shared" si="265"/>
        <v>0</v>
      </c>
      <c r="AG496" s="316">
        <f t="shared" si="265"/>
        <v>0</v>
      </c>
      <c r="AH496" s="316">
        <f t="shared" si="265"/>
        <v>0</v>
      </c>
      <c r="AI496" s="316">
        <f t="shared" si="265"/>
        <v>0</v>
      </c>
      <c r="AJ496" s="316">
        <f t="shared" si="265"/>
        <v>0</v>
      </c>
      <c r="AK496" s="316">
        <f t="shared" si="265"/>
        <v>0</v>
      </c>
      <c r="AL496" s="316">
        <f t="shared" si="265"/>
        <v>0</v>
      </c>
      <c r="AM496" s="316">
        <f t="shared" si="265"/>
        <v>0</v>
      </c>
      <c r="AN496" s="316">
        <f t="shared" si="265"/>
        <v>0</v>
      </c>
      <c r="AO496" s="316">
        <f t="shared" si="265"/>
        <v>0</v>
      </c>
      <c r="AP496" s="316">
        <f t="shared" si="265"/>
        <v>0</v>
      </c>
      <c r="AQ496" s="316">
        <f t="shared" si="265"/>
        <v>1821.3109999999999</v>
      </c>
      <c r="AR496" s="128">
        <f t="shared" si="246"/>
        <v>0.72236694416791269</v>
      </c>
    </row>
    <row r="497" spans="1:44" ht="50.25" customHeight="1" x14ac:dyDescent="0.25">
      <c r="A497" s="76"/>
      <c r="B497" s="27" t="s">
        <v>72</v>
      </c>
      <c r="C497" s="45"/>
      <c r="D497" s="46" t="s">
        <v>73</v>
      </c>
      <c r="E497" s="316">
        <f>E498</f>
        <v>2521.31</v>
      </c>
      <c r="F497" s="316">
        <f t="shared" ref="F497:AQ497" si="266">F498</f>
        <v>0</v>
      </c>
      <c r="G497" s="316">
        <f t="shared" si="266"/>
        <v>0</v>
      </c>
      <c r="H497" s="316">
        <f t="shared" si="266"/>
        <v>0</v>
      </c>
      <c r="I497" s="316">
        <f t="shared" si="266"/>
        <v>0</v>
      </c>
      <c r="J497" s="316">
        <f t="shared" si="266"/>
        <v>0</v>
      </c>
      <c r="K497" s="316">
        <f t="shared" si="266"/>
        <v>0</v>
      </c>
      <c r="L497" s="316">
        <f t="shared" si="266"/>
        <v>0</v>
      </c>
      <c r="M497" s="316">
        <f t="shared" si="266"/>
        <v>0</v>
      </c>
      <c r="N497" s="316">
        <f t="shared" si="266"/>
        <v>0</v>
      </c>
      <c r="O497" s="316">
        <f t="shared" si="266"/>
        <v>0</v>
      </c>
      <c r="P497" s="316">
        <f t="shared" si="266"/>
        <v>0</v>
      </c>
      <c r="Q497" s="316">
        <f t="shared" si="266"/>
        <v>0</v>
      </c>
      <c r="R497" s="316">
        <f t="shared" si="266"/>
        <v>0</v>
      </c>
      <c r="S497" s="316">
        <f t="shared" si="266"/>
        <v>0</v>
      </c>
      <c r="T497" s="316">
        <f t="shared" si="266"/>
        <v>0</v>
      </c>
      <c r="U497" s="316">
        <f t="shared" si="266"/>
        <v>0</v>
      </c>
      <c r="V497" s="316">
        <f t="shared" si="266"/>
        <v>0</v>
      </c>
      <c r="W497" s="316">
        <f t="shared" si="266"/>
        <v>0</v>
      </c>
      <c r="X497" s="316">
        <f t="shared" si="266"/>
        <v>0</v>
      </c>
      <c r="Y497" s="316">
        <f t="shared" si="266"/>
        <v>0</v>
      </c>
      <c r="Z497" s="316">
        <f t="shared" si="266"/>
        <v>0</v>
      </c>
      <c r="AA497" s="316">
        <f t="shared" si="266"/>
        <v>0</v>
      </c>
      <c r="AB497" s="316">
        <f t="shared" si="266"/>
        <v>0</v>
      </c>
      <c r="AC497" s="316">
        <f t="shared" si="266"/>
        <v>0</v>
      </c>
      <c r="AD497" s="316">
        <f t="shared" si="266"/>
        <v>0</v>
      </c>
      <c r="AE497" s="316">
        <f t="shared" si="266"/>
        <v>0</v>
      </c>
      <c r="AF497" s="316">
        <f t="shared" si="266"/>
        <v>0</v>
      </c>
      <c r="AG497" s="316">
        <f t="shared" si="266"/>
        <v>0</v>
      </c>
      <c r="AH497" s="316">
        <f t="shared" si="266"/>
        <v>0</v>
      </c>
      <c r="AI497" s="316">
        <f t="shared" si="266"/>
        <v>0</v>
      </c>
      <c r="AJ497" s="316">
        <f t="shared" si="266"/>
        <v>0</v>
      </c>
      <c r="AK497" s="316">
        <f t="shared" si="266"/>
        <v>0</v>
      </c>
      <c r="AL497" s="316">
        <f t="shared" si="266"/>
        <v>0</v>
      </c>
      <c r="AM497" s="316">
        <f t="shared" si="266"/>
        <v>0</v>
      </c>
      <c r="AN497" s="316">
        <f t="shared" si="266"/>
        <v>0</v>
      </c>
      <c r="AO497" s="316">
        <f t="shared" si="266"/>
        <v>0</v>
      </c>
      <c r="AP497" s="316">
        <f t="shared" si="266"/>
        <v>0</v>
      </c>
      <c r="AQ497" s="316">
        <f t="shared" si="266"/>
        <v>1821.3109999999999</v>
      </c>
      <c r="AR497" s="128">
        <f t="shared" si="246"/>
        <v>0.72236694416791269</v>
      </c>
    </row>
    <row r="498" spans="1:44" ht="47.25" customHeight="1" x14ac:dyDescent="0.25">
      <c r="A498" s="76"/>
      <c r="B498" s="27" t="s">
        <v>74</v>
      </c>
      <c r="C498" s="28"/>
      <c r="D498" s="28" t="s">
        <v>75</v>
      </c>
      <c r="E498" s="316">
        <f>E499</f>
        <v>2521.31</v>
      </c>
      <c r="F498" s="346"/>
      <c r="G498" s="346"/>
      <c r="H498" s="346"/>
      <c r="I498" s="346"/>
      <c r="J498" s="346"/>
      <c r="K498" s="346"/>
      <c r="L498" s="346"/>
      <c r="M498" s="346"/>
      <c r="N498" s="346"/>
      <c r="O498" s="346"/>
      <c r="P498" s="346"/>
      <c r="Q498" s="346"/>
      <c r="R498" s="346"/>
      <c r="S498" s="346"/>
      <c r="T498" s="346"/>
      <c r="U498" s="346"/>
      <c r="V498" s="346"/>
      <c r="W498" s="346"/>
      <c r="X498" s="346"/>
      <c r="Y498" s="346"/>
      <c r="Z498" s="346"/>
      <c r="AA498" s="346"/>
      <c r="AB498" s="346"/>
      <c r="AC498" s="346"/>
      <c r="AD498" s="346"/>
      <c r="AE498" s="346"/>
      <c r="AF498" s="346"/>
      <c r="AG498" s="346"/>
      <c r="AH498" s="346"/>
      <c r="AI498" s="346"/>
      <c r="AJ498" s="346"/>
      <c r="AK498" s="346"/>
      <c r="AL498" s="346"/>
      <c r="AM498" s="346"/>
      <c r="AN498" s="346"/>
      <c r="AO498" s="346"/>
      <c r="AP498" s="346"/>
      <c r="AQ498" s="313">
        <f>AQ499</f>
        <v>1821.3109999999999</v>
      </c>
      <c r="AR498" s="128">
        <f t="shared" si="246"/>
        <v>0.72236694416791269</v>
      </c>
    </row>
    <row r="499" spans="1:44" ht="75.75" customHeight="1" x14ac:dyDescent="0.25">
      <c r="A499" s="76"/>
      <c r="B499" s="27" t="s">
        <v>83</v>
      </c>
      <c r="C499" s="47"/>
      <c r="D499" s="47" t="s">
        <v>84</v>
      </c>
      <c r="E499" s="316">
        <f>E500</f>
        <v>2521.31</v>
      </c>
      <c r="F499" s="316">
        <f t="shared" ref="F499:AQ500" si="267">F500</f>
        <v>0</v>
      </c>
      <c r="G499" s="316">
        <f t="shared" si="267"/>
        <v>0</v>
      </c>
      <c r="H499" s="316">
        <f t="shared" si="267"/>
        <v>0</v>
      </c>
      <c r="I499" s="316">
        <f t="shared" si="267"/>
        <v>0</v>
      </c>
      <c r="J499" s="316">
        <f t="shared" si="267"/>
        <v>0</v>
      </c>
      <c r="K499" s="316">
        <f t="shared" si="267"/>
        <v>0</v>
      </c>
      <c r="L499" s="316">
        <f t="shared" si="267"/>
        <v>0</v>
      </c>
      <c r="M499" s="316">
        <f t="shared" si="267"/>
        <v>0</v>
      </c>
      <c r="N499" s="316">
        <f t="shared" si="267"/>
        <v>0</v>
      </c>
      <c r="O499" s="316">
        <f t="shared" si="267"/>
        <v>0</v>
      </c>
      <c r="P499" s="316">
        <f t="shared" si="267"/>
        <v>0</v>
      </c>
      <c r="Q499" s="316">
        <f t="shared" si="267"/>
        <v>0</v>
      </c>
      <c r="R499" s="316">
        <f t="shared" si="267"/>
        <v>0</v>
      </c>
      <c r="S499" s="316">
        <f t="shared" si="267"/>
        <v>0</v>
      </c>
      <c r="T499" s="316">
        <f t="shared" si="267"/>
        <v>0</v>
      </c>
      <c r="U499" s="316">
        <f t="shared" si="267"/>
        <v>0</v>
      </c>
      <c r="V499" s="316">
        <f t="shared" si="267"/>
        <v>0</v>
      </c>
      <c r="W499" s="316">
        <f t="shared" si="267"/>
        <v>0</v>
      </c>
      <c r="X499" s="316">
        <f t="shared" si="267"/>
        <v>0</v>
      </c>
      <c r="Y499" s="316">
        <f t="shared" si="267"/>
        <v>0</v>
      </c>
      <c r="Z499" s="316">
        <f t="shared" si="267"/>
        <v>0</v>
      </c>
      <c r="AA499" s="316">
        <f t="shared" si="267"/>
        <v>0</v>
      </c>
      <c r="AB499" s="316">
        <f t="shared" si="267"/>
        <v>0</v>
      </c>
      <c r="AC499" s="316">
        <f t="shared" si="267"/>
        <v>0</v>
      </c>
      <c r="AD499" s="316">
        <f t="shared" si="267"/>
        <v>0</v>
      </c>
      <c r="AE499" s="316">
        <f t="shared" si="267"/>
        <v>0</v>
      </c>
      <c r="AF499" s="316">
        <f t="shared" si="267"/>
        <v>0</v>
      </c>
      <c r="AG499" s="316">
        <f t="shared" si="267"/>
        <v>0</v>
      </c>
      <c r="AH499" s="316">
        <f t="shared" si="267"/>
        <v>0</v>
      </c>
      <c r="AI499" s="316">
        <f t="shared" si="267"/>
        <v>0</v>
      </c>
      <c r="AJ499" s="316">
        <f t="shared" si="267"/>
        <v>0</v>
      </c>
      <c r="AK499" s="316">
        <f t="shared" si="267"/>
        <v>0</v>
      </c>
      <c r="AL499" s="316">
        <f t="shared" si="267"/>
        <v>0</v>
      </c>
      <c r="AM499" s="316">
        <f t="shared" si="267"/>
        <v>0</v>
      </c>
      <c r="AN499" s="316">
        <f t="shared" si="267"/>
        <v>0</v>
      </c>
      <c r="AO499" s="316">
        <f t="shared" si="267"/>
        <v>0</v>
      </c>
      <c r="AP499" s="316">
        <f t="shared" si="267"/>
        <v>0</v>
      </c>
      <c r="AQ499" s="316">
        <f t="shared" si="267"/>
        <v>1821.3109999999999</v>
      </c>
      <c r="AR499" s="128">
        <f t="shared" si="246"/>
        <v>0.72236694416791269</v>
      </c>
    </row>
    <row r="500" spans="1:44" ht="66" customHeight="1" x14ac:dyDescent="0.25">
      <c r="A500" s="76"/>
      <c r="B500" s="27" t="s">
        <v>529</v>
      </c>
      <c r="C500" s="39"/>
      <c r="D500" s="39" t="s">
        <v>530</v>
      </c>
      <c r="E500" s="316">
        <f>E501</f>
        <v>2521.31</v>
      </c>
      <c r="F500" s="316">
        <f t="shared" si="267"/>
        <v>0</v>
      </c>
      <c r="G500" s="316">
        <f t="shared" si="267"/>
        <v>0</v>
      </c>
      <c r="H500" s="316">
        <f t="shared" si="267"/>
        <v>0</v>
      </c>
      <c r="I500" s="316">
        <f t="shared" si="267"/>
        <v>0</v>
      </c>
      <c r="J500" s="316">
        <f t="shared" si="267"/>
        <v>0</v>
      </c>
      <c r="K500" s="316">
        <f t="shared" si="267"/>
        <v>0</v>
      </c>
      <c r="L500" s="316">
        <f t="shared" si="267"/>
        <v>0</v>
      </c>
      <c r="M500" s="316">
        <f t="shared" si="267"/>
        <v>0</v>
      </c>
      <c r="N500" s="316">
        <f t="shared" si="267"/>
        <v>0</v>
      </c>
      <c r="O500" s="316">
        <f t="shared" si="267"/>
        <v>0</v>
      </c>
      <c r="P500" s="316">
        <f t="shared" si="267"/>
        <v>0</v>
      </c>
      <c r="Q500" s="316">
        <f t="shared" si="267"/>
        <v>0</v>
      </c>
      <c r="R500" s="316">
        <f t="shared" si="267"/>
        <v>0</v>
      </c>
      <c r="S500" s="316">
        <f t="shared" si="267"/>
        <v>0</v>
      </c>
      <c r="T500" s="316">
        <f t="shared" si="267"/>
        <v>0</v>
      </c>
      <c r="U500" s="316">
        <f t="shared" si="267"/>
        <v>0</v>
      </c>
      <c r="V500" s="316">
        <f t="shared" si="267"/>
        <v>0</v>
      </c>
      <c r="W500" s="316">
        <f t="shared" si="267"/>
        <v>0</v>
      </c>
      <c r="X500" s="316">
        <f t="shared" si="267"/>
        <v>0</v>
      </c>
      <c r="Y500" s="316">
        <f t="shared" si="267"/>
        <v>0</v>
      </c>
      <c r="Z500" s="316">
        <f t="shared" si="267"/>
        <v>0</v>
      </c>
      <c r="AA500" s="316">
        <f t="shared" si="267"/>
        <v>0</v>
      </c>
      <c r="AB500" s="316">
        <f t="shared" si="267"/>
        <v>0</v>
      </c>
      <c r="AC500" s="316">
        <f t="shared" si="267"/>
        <v>0</v>
      </c>
      <c r="AD500" s="316">
        <f t="shared" si="267"/>
        <v>0</v>
      </c>
      <c r="AE500" s="316">
        <f t="shared" si="267"/>
        <v>0</v>
      </c>
      <c r="AF500" s="316">
        <f t="shared" si="267"/>
        <v>0</v>
      </c>
      <c r="AG500" s="316">
        <f t="shared" si="267"/>
        <v>0</v>
      </c>
      <c r="AH500" s="316">
        <f t="shared" si="267"/>
        <v>0</v>
      </c>
      <c r="AI500" s="316">
        <f t="shared" si="267"/>
        <v>0</v>
      </c>
      <c r="AJ500" s="316">
        <f t="shared" si="267"/>
        <v>0</v>
      </c>
      <c r="AK500" s="316">
        <f t="shared" si="267"/>
        <v>0</v>
      </c>
      <c r="AL500" s="316">
        <f t="shared" si="267"/>
        <v>0</v>
      </c>
      <c r="AM500" s="316">
        <f t="shared" si="267"/>
        <v>0</v>
      </c>
      <c r="AN500" s="316">
        <f t="shared" si="267"/>
        <v>0</v>
      </c>
      <c r="AO500" s="316">
        <f t="shared" si="267"/>
        <v>0</v>
      </c>
      <c r="AP500" s="316">
        <f t="shared" si="267"/>
        <v>0</v>
      </c>
      <c r="AQ500" s="316">
        <f t="shared" si="267"/>
        <v>1821.3109999999999</v>
      </c>
      <c r="AR500" s="128">
        <f t="shared" si="246"/>
        <v>0.72236694416791269</v>
      </c>
    </row>
    <row r="501" spans="1:44" ht="60.75" customHeight="1" x14ac:dyDescent="0.25">
      <c r="A501" s="76"/>
      <c r="B501" s="27"/>
      <c r="C501" s="37" t="s">
        <v>13</v>
      </c>
      <c r="D501" s="48" t="s">
        <v>14</v>
      </c>
      <c r="E501" s="316">
        <v>2521.31</v>
      </c>
      <c r="F501" s="346"/>
      <c r="G501" s="346"/>
      <c r="H501" s="346"/>
      <c r="I501" s="346"/>
      <c r="J501" s="346"/>
      <c r="K501" s="346"/>
      <c r="L501" s="346"/>
      <c r="M501" s="346"/>
      <c r="N501" s="346"/>
      <c r="O501" s="346"/>
      <c r="P501" s="346"/>
      <c r="Q501" s="346"/>
      <c r="R501" s="346"/>
      <c r="S501" s="346"/>
      <c r="T501" s="346"/>
      <c r="U501" s="346"/>
      <c r="V501" s="346"/>
      <c r="W501" s="346"/>
      <c r="X501" s="346"/>
      <c r="Y501" s="346"/>
      <c r="Z501" s="346"/>
      <c r="AA501" s="346"/>
      <c r="AB501" s="346"/>
      <c r="AC501" s="346"/>
      <c r="AD501" s="346"/>
      <c r="AE501" s="346"/>
      <c r="AF501" s="346"/>
      <c r="AG501" s="346"/>
      <c r="AH501" s="346"/>
      <c r="AI501" s="346"/>
      <c r="AJ501" s="346"/>
      <c r="AK501" s="346"/>
      <c r="AL501" s="346"/>
      <c r="AM501" s="346"/>
      <c r="AN501" s="346"/>
      <c r="AO501" s="346"/>
      <c r="AP501" s="346"/>
      <c r="AQ501" s="313">
        <v>1821.3109999999999</v>
      </c>
      <c r="AR501" s="128">
        <f t="shared" si="246"/>
        <v>0.72236694416791269</v>
      </c>
    </row>
    <row r="502" spans="1:44" ht="51.75" customHeight="1" x14ac:dyDescent="0.2">
      <c r="A502" s="74">
        <v>1400</v>
      </c>
      <c r="B502" s="102"/>
      <c r="C502" s="74"/>
      <c r="D502" s="118" t="s">
        <v>494</v>
      </c>
      <c r="E502" s="315">
        <f t="shared" ref="E502:T507" si="268">E503</f>
        <v>36418.1</v>
      </c>
      <c r="F502" s="315">
        <f t="shared" si="268"/>
        <v>0</v>
      </c>
      <c r="G502" s="315">
        <f t="shared" si="268"/>
        <v>0</v>
      </c>
      <c r="H502" s="315">
        <f t="shared" si="268"/>
        <v>0</v>
      </c>
      <c r="I502" s="315">
        <f t="shared" si="268"/>
        <v>0</v>
      </c>
      <c r="J502" s="315">
        <f t="shared" si="268"/>
        <v>0</v>
      </c>
      <c r="K502" s="315">
        <f t="shared" si="268"/>
        <v>0</v>
      </c>
      <c r="L502" s="315">
        <f t="shared" si="268"/>
        <v>0</v>
      </c>
      <c r="M502" s="315">
        <f t="shared" si="268"/>
        <v>0</v>
      </c>
      <c r="N502" s="315">
        <f t="shared" si="268"/>
        <v>0</v>
      </c>
      <c r="O502" s="315">
        <f t="shared" si="268"/>
        <v>0</v>
      </c>
      <c r="P502" s="315">
        <f t="shared" si="268"/>
        <v>0</v>
      </c>
      <c r="Q502" s="315">
        <f t="shared" si="268"/>
        <v>0</v>
      </c>
      <c r="R502" s="315">
        <f t="shared" si="268"/>
        <v>0</v>
      </c>
      <c r="S502" s="315">
        <f t="shared" si="268"/>
        <v>0</v>
      </c>
      <c r="T502" s="315">
        <f t="shared" si="268"/>
        <v>0</v>
      </c>
      <c r="U502" s="315">
        <f t="shared" ref="U502:AQ507" si="269">U503</f>
        <v>0</v>
      </c>
      <c r="V502" s="315">
        <f t="shared" si="269"/>
        <v>0</v>
      </c>
      <c r="W502" s="315">
        <f t="shared" si="269"/>
        <v>0</v>
      </c>
      <c r="X502" s="315">
        <f t="shared" si="269"/>
        <v>0</v>
      </c>
      <c r="Y502" s="315">
        <f t="shared" si="269"/>
        <v>0</v>
      </c>
      <c r="Z502" s="315">
        <f t="shared" si="269"/>
        <v>0</v>
      </c>
      <c r="AA502" s="315">
        <f t="shared" si="269"/>
        <v>0</v>
      </c>
      <c r="AB502" s="315">
        <f t="shared" si="269"/>
        <v>0</v>
      </c>
      <c r="AC502" s="315">
        <f t="shared" si="269"/>
        <v>0</v>
      </c>
      <c r="AD502" s="315">
        <f t="shared" si="269"/>
        <v>0</v>
      </c>
      <c r="AE502" s="315">
        <f t="shared" si="269"/>
        <v>0</v>
      </c>
      <c r="AF502" s="315">
        <f t="shared" si="269"/>
        <v>0</v>
      </c>
      <c r="AG502" s="315">
        <f t="shared" si="269"/>
        <v>0</v>
      </c>
      <c r="AH502" s="315">
        <f t="shared" si="269"/>
        <v>0</v>
      </c>
      <c r="AI502" s="315">
        <f t="shared" si="269"/>
        <v>0</v>
      </c>
      <c r="AJ502" s="315">
        <f t="shared" si="269"/>
        <v>0</v>
      </c>
      <c r="AK502" s="315">
        <f t="shared" si="269"/>
        <v>0</v>
      </c>
      <c r="AL502" s="315">
        <f t="shared" si="269"/>
        <v>0</v>
      </c>
      <c r="AM502" s="315">
        <f t="shared" si="269"/>
        <v>0</v>
      </c>
      <c r="AN502" s="315">
        <f t="shared" si="269"/>
        <v>0</v>
      </c>
      <c r="AO502" s="315">
        <f t="shared" si="269"/>
        <v>0</v>
      </c>
      <c r="AP502" s="315">
        <f t="shared" si="269"/>
        <v>0</v>
      </c>
      <c r="AQ502" s="315">
        <f t="shared" si="269"/>
        <v>36418.1</v>
      </c>
      <c r="AR502" s="129">
        <f t="shared" si="246"/>
        <v>1</v>
      </c>
    </row>
    <row r="503" spans="1:44" ht="45" x14ac:dyDescent="0.25">
      <c r="A503" s="55">
        <v>1401</v>
      </c>
      <c r="B503" s="62"/>
      <c r="C503" s="86"/>
      <c r="D503" s="43" t="s">
        <v>495</v>
      </c>
      <c r="E503" s="316">
        <f t="shared" si="268"/>
        <v>36418.1</v>
      </c>
      <c r="F503" s="316">
        <f t="shared" si="268"/>
        <v>0</v>
      </c>
      <c r="G503" s="316">
        <f t="shared" si="268"/>
        <v>0</v>
      </c>
      <c r="H503" s="316">
        <f t="shared" si="268"/>
        <v>0</v>
      </c>
      <c r="I503" s="316">
        <f t="shared" si="268"/>
        <v>0</v>
      </c>
      <c r="J503" s="316">
        <f t="shared" si="268"/>
        <v>0</v>
      </c>
      <c r="K503" s="316">
        <f t="shared" si="268"/>
        <v>0</v>
      </c>
      <c r="L503" s="316">
        <f t="shared" si="268"/>
        <v>0</v>
      </c>
      <c r="M503" s="316">
        <f t="shared" si="268"/>
        <v>0</v>
      </c>
      <c r="N503" s="316">
        <f t="shared" si="268"/>
        <v>0</v>
      </c>
      <c r="O503" s="316">
        <f t="shared" si="268"/>
        <v>0</v>
      </c>
      <c r="P503" s="316">
        <f t="shared" si="268"/>
        <v>0</v>
      </c>
      <c r="Q503" s="316">
        <f t="shared" si="268"/>
        <v>0</v>
      </c>
      <c r="R503" s="316">
        <f t="shared" si="268"/>
        <v>0</v>
      </c>
      <c r="S503" s="316">
        <f t="shared" si="268"/>
        <v>0</v>
      </c>
      <c r="T503" s="316">
        <f t="shared" si="268"/>
        <v>0</v>
      </c>
      <c r="U503" s="316">
        <f t="shared" si="269"/>
        <v>0</v>
      </c>
      <c r="V503" s="316">
        <f t="shared" si="269"/>
        <v>0</v>
      </c>
      <c r="W503" s="316">
        <f t="shared" si="269"/>
        <v>0</v>
      </c>
      <c r="X503" s="316">
        <f t="shared" si="269"/>
        <v>0</v>
      </c>
      <c r="Y503" s="316">
        <f t="shared" si="269"/>
        <v>0</v>
      </c>
      <c r="Z503" s="316">
        <f t="shared" si="269"/>
        <v>0</v>
      </c>
      <c r="AA503" s="316">
        <f t="shared" si="269"/>
        <v>0</v>
      </c>
      <c r="AB503" s="316">
        <f t="shared" si="269"/>
        <v>0</v>
      </c>
      <c r="AC503" s="316">
        <f t="shared" si="269"/>
        <v>0</v>
      </c>
      <c r="AD503" s="316">
        <f t="shared" si="269"/>
        <v>0</v>
      </c>
      <c r="AE503" s="316">
        <f t="shared" si="269"/>
        <v>0</v>
      </c>
      <c r="AF503" s="316">
        <f t="shared" si="269"/>
        <v>0</v>
      </c>
      <c r="AG503" s="316">
        <f t="shared" si="269"/>
        <v>0</v>
      </c>
      <c r="AH503" s="316">
        <f t="shared" si="269"/>
        <v>0</v>
      </c>
      <c r="AI503" s="316">
        <f t="shared" si="269"/>
        <v>0</v>
      </c>
      <c r="AJ503" s="316">
        <f t="shared" si="269"/>
        <v>0</v>
      </c>
      <c r="AK503" s="316">
        <f t="shared" si="269"/>
        <v>0</v>
      </c>
      <c r="AL503" s="316">
        <f t="shared" si="269"/>
        <v>0</v>
      </c>
      <c r="AM503" s="316">
        <f t="shared" si="269"/>
        <v>0</v>
      </c>
      <c r="AN503" s="316">
        <f t="shared" si="269"/>
        <v>0</v>
      </c>
      <c r="AO503" s="316">
        <f t="shared" si="269"/>
        <v>0</v>
      </c>
      <c r="AP503" s="316">
        <f t="shared" si="269"/>
        <v>0</v>
      </c>
      <c r="AQ503" s="316">
        <f t="shared" si="269"/>
        <v>36418.1</v>
      </c>
      <c r="AR503" s="128">
        <f t="shared" si="246"/>
        <v>1</v>
      </c>
    </row>
    <row r="504" spans="1:44" ht="65.25" customHeight="1" x14ac:dyDescent="0.25">
      <c r="A504" s="20"/>
      <c r="B504" s="27" t="s">
        <v>254</v>
      </c>
      <c r="C504" s="28"/>
      <c r="D504" s="28" t="s">
        <v>820</v>
      </c>
      <c r="E504" s="316">
        <f t="shared" si="268"/>
        <v>36418.1</v>
      </c>
      <c r="F504" s="316">
        <f t="shared" si="268"/>
        <v>0</v>
      </c>
      <c r="G504" s="316">
        <f t="shared" si="268"/>
        <v>0</v>
      </c>
      <c r="H504" s="316">
        <f t="shared" si="268"/>
        <v>0</v>
      </c>
      <c r="I504" s="316">
        <f t="shared" si="268"/>
        <v>0</v>
      </c>
      <c r="J504" s="316">
        <f t="shared" si="268"/>
        <v>0</v>
      </c>
      <c r="K504" s="316">
        <f t="shared" si="268"/>
        <v>0</v>
      </c>
      <c r="L504" s="316">
        <f t="shared" si="268"/>
        <v>0</v>
      </c>
      <c r="M504" s="316">
        <f t="shared" si="268"/>
        <v>0</v>
      </c>
      <c r="N504" s="316">
        <f t="shared" si="268"/>
        <v>0</v>
      </c>
      <c r="O504" s="316">
        <f t="shared" si="268"/>
        <v>0</v>
      </c>
      <c r="P504" s="316">
        <f t="shared" si="268"/>
        <v>0</v>
      </c>
      <c r="Q504" s="316">
        <f t="shared" si="268"/>
        <v>0</v>
      </c>
      <c r="R504" s="316">
        <f t="shared" si="268"/>
        <v>0</v>
      </c>
      <c r="S504" s="316">
        <f t="shared" si="268"/>
        <v>0</v>
      </c>
      <c r="T504" s="316">
        <f t="shared" si="268"/>
        <v>0</v>
      </c>
      <c r="U504" s="316">
        <f t="shared" si="269"/>
        <v>0</v>
      </c>
      <c r="V504" s="316">
        <f t="shared" si="269"/>
        <v>0</v>
      </c>
      <c r="W504" s="316">
        <f t="shared" si="269"/>
        <v>0</v>
      </c>
      <c r="X504" s="316">
        <f t="shared" si="269"/>
        <v>0</v>
      </c>
      <c r="Y504" s="316">
        <f t="shared" si="269"/>
        <v>0</v>
      </c>
      <c r="Z504" s="316">
        <f t="shared" si="269"/>
        <v>0</v>
      </c>
      <c r="AA504" s="316">
        <f t="shared" si="269"/>
        <v>0</v>
      </c>
      <c r="AB504" s="316">
        <f t="shared" si="269"/>
        <v>0</v>
      </c>
      <c r="AC504" s="316">
        <f t="shared" si="269"/>
        <v>0</v>
      </c>
      <c r="AD504" s="316">
        <f t="shared" si="269"/>
        <v>0</v>
      </c>
      <c r="AE504" s="316">
        <f t="shared" si="269"/>
        <v>0</v>
      </c>
      <c r="AF504" s="316">
        <f t="shared" si="269"/>
        <v>0</v>
      </c>
      <c r="AG504" s="316">
        <f t="shared" si="269"/>
        <v>0</v>
      </c>
      <c r="AH504" s="316">
        <f t="shared" si="269"/>
        <v>0</v>
      </c>
      <c r="AI504" s="316">
        <f t="shared" si="269"/>
        <v>0</v>
      </c>
      <c r="AJ504" s="316">
        <f t="shared" si="269"/>
        <v>0</v>
      </c>
      <c r="AK504" s="316">
        <f t="shared" si="269"/>
        <v>0</v>
      </c>
      <c r="AL504" s="316">
        <f t="shared" si="269"/>
        <v>0</v>
      </c>
      <c r="AM504" s="316">
        <f t="shared" si="269"/>
        <v>0</v>
      </c>
      <c r="AN504" s="316">
        <f t="shared" si="269"/>
        <v>0</v>
      </c>
      <c r="AO504" s="316">
        <f t="shared" si="269"/>
        <v>0</v>
      </c>
      <c r="AP504" s="316">
        <f t="shared" si="269"/>
        <v>0</v>
      </c>
      <c r="AQ504" s="316">
        <f t="shared" si="269"/>
        <v>36418.1</v>
      </c>
      <c r="AR504" s="128">
        <f t="shared" si="246"/>
        <v>1</v>
      </c>
    </row>
    <row r="505" spans="1:44" ht="42" customHeight="1" x14ac:dyDescent="0.25">
      <c r="A505" s="20"/>
      <c r="B505" s="27" t="s">
        <v>262</v>
      </c>
      <c r="C505" s="28"/>
      <c r="D505" s="28" t="s">
        <v>263</v>
      </c>
      <c r="E505" s="32">
        <f t="shared" si="268"/>
        <v>36418.1</v>
      </c>
      <c r="F505" s="32">
        <f t="shared" si="268"/>
        <v>0</v>
      </c>
      <c r="G505" s="32">
        <f t="shared" si="268"/>
        <v>0</v>
      </c>
      <c r="H505" s="32">
        <f t="shared" si="268"/>
        <v>0</v>
      </c>
      <c r="I505" s="32">
        <f t="shared" si="268"/>
        <v>0</v>
      </c>
      <c r="J505" s="32">
        <f t="shared" si="268"/>
        <v>0</v>
      </c>
      <c r="K505" s="32">
        <f t="shared" si="268"/>
        <v>0</v>
      </c>
      <c r="L505" s="32">
        <f t="shared" si="268"/>
        <v>0</v>
      </c>
      <c r="M505" s="32">
        <f t="shared" si="268"/>
        <v>0</v>
      </c>
      <c r="N505" s="32">
        <f t="shared" si="268"/>
        <v>0</v>
      </c>
      <c r="O505" s="32">
        <f t="shared" si="268"/>
        <v>0</v>
      </c>
      <c r="P505" s="32">
        <f t="shared" si="268"/>
        <v>0</v>
      </c>
      <c r="Q505" s="32">
        <f t="shared" si="268"/>
        <v>0</v>
      </c>
      <c r="R505" s="32">
        <f t="shared" si="268"/>
        <v>0</v>
      </c>
      <c r="S505" s="32">
        <f t="shared" si="268"/>
        <v>0</v>
      </c>
      <c r="T505" s="32">
        <f t="shared" si="268"/>
        <v>0</v>
      </c>
      <c r="U505" s="32">
        <f t="shared" si="269"/>
        <v>0</v>
      </c>
      <c r="V505" s="32">
        <f t="shared" si="269"/>
        <v>0</v>
      </c>
      <c r="W505" s="32">
        <f t="shared" si="269"/>
        <v>0</v>
      </c>
      <c r="X505" s="32">
        <f t="shared" si="269"/>
        <v>0</v>
      </c>
      <c r="Y505" s="32">
        <f t="shared" si="269"/>
        <v>0</v>
      </c>
      <c r="Z505" s="32">
        <f t="shared" si="269"/>
        <v>0</v>
      </c>
      <c r="AA505" s="32">
        <f t="shared" si="269"/>
        <v>0</v>
      </c>
      <c r="AB505" s="32">
        <f t="shared" si="269"/>
        <v>0</v>
      </c>
      <c r="AC505" s="32">
        <f t="shared" si="269"/>
        <v>0</v>
      </c>
      <c r="AD505" s="32">
        <f t="shared" si="269"/>
        <v>0</v>
      </c>
      <c r="AE505" s="32">
        <f t="shared" si="269"/>
        <v>0</v>
      </c>
      <c r="AF505" s="32">
        <f t="shared" si="269"/>
        <v>0</v>
      </c>
      <c r="AG505" s="32">
        <f t="shared" si="269"/>
        <v>0</v>
      </c>
      <c r="AH505" s="32">
        <f t="shared" si="269"/>
        <v>0</v>
      </c>
      <c r="AI505" s="32">
        <f t="shared" si="269"/>
        <v>0</v>
      </c>
      <c r="AJ505" s="32">
        <f t="shared" si="269"/>
        <v>0</v>
      </c>
      <c r="AK505" s="32">
        <f t="shared" si="269"/>
        <v>0</v>
      </c>
      <c r="AL505" s="32">
        <f t="shared" si="269"/>
        <v>0</v>
      </c>
      <c r="AM505" s="32">
        <f t="shared" si="269"/>
        <v>0</v>
      </c>
      <c r="AN505" s="32">
        <f t="shared" si="269"/>
        <v>0</v>
      </c>
      <c r="AO505" s="32">
        <f t="shared" si="269"/>
        <v>0</v>
      </c>
      <c r="AP505" s="32">
        <f t="shared" si="269"/>
        <v>0</v>
      </c>
      <c r="AQ505" s="32">
        <f t="shared" si="269"/>
        <v>36418.1</v>
      </c>
      <c r="AR505" s="128">
        <f t="shared" si="246"/>
        <v>1</v>
      </c>
    </row>
    <row r="506" spans="1:44" ht="36" customHeight="1" x14ac:dyDescent="0.25">
      <c r="A506" s="20"/>
      <c r="B506" s="27" t="s">
        <v>264</v>
      </c>
      <c r="C506" s="28"/>
      <c r="D506" s="28" t="s">
        <v>265</v>
      </c>
      <c r="E506" s="32">
        <f t="shared" si="268"/>
        <v>36418.1</v>
      </c>
      <c r="F506" s="32">
        <f t="shared" si="268"/>
        <v>0</v>
      </c>
      <c r="G506" s="32">
        <f t="shared" si="268"/>
        <v>0</v>
      </c>
      <c r="H506" s="32">
        <f t="shared" si="268"/>
        <v>0</v>
      </c>
      <c r="I506" s="32">
        <f t="shared" si="268"/>
        <v>0</v>
      </c>
      <c r="J506" s="32">
        <f t="shared" si="268"/>
        <v>0</v>
      </c>
      <c r="K506" s="32">
        <f t="shared" si="268"/>
        <v>0</v>
      </c>
      <c r="L506" s="32">
        <f t="shared" si="268"/>
        <v>0</v>
      </c>
      <c r="M506" s="32">
        <f t="shared" si="268"/>
        <v>0</v>
      </c>
      <c r="N506" s="32">
        <f t="shared" si="268"/>
        <v>0</v>
      </c>
      <c r="O506" s="32">
        <f t="shared" si="268"/>
        <v>0</v>
      </c>
      <c r="P506" s="32">
        <f t="shared" si="268"/>
        <v>0</v>
      </c>
      <c r="Q506" s="32">
        <f t="shared" si="268"/>
        <v>0</v>
      </c>
      <c r="R506" s="32">
        <f t="shared" si="268"/>
        <v>0</v>
      </c>
      <c r="S506" s="32">
        <f t="shared" si="268"/>
        <v>0</v>
      </c>
      <c r="T506" s="32">
        <f t="shared" si="268"/>
        <v>0</v>
      </c>
      <c r="U506" s="32">
        <f t="shared" si="269"/>
        <v>0</v>
      </c>
      <c r="V506" s="32">
        <f t="shared" si="269"/>
        <v>0</v>
      </c>
      <c r="W506" s="32">
        <f t="shared" si="269"/>
        <v>0</v>
      </c>
      <c r="X506" s="32">
        <f t="shared" si="269"/>
        <v>0</v>
      </c>
      <c r="Y506" s="32">
        <f t="shared" si="269"/>
        <v>0</v>
      </c>
      <c r="Z506" s="32">
        <f t="shared" si="269"/>
        <v>0</v>
      </c>
      <c r="AA506" s="32">
        <f t="shared" si="269"/>
        <v>0</v>
      </c>
      <c r="AB506" s="32">
        <f t="shared" si="269"/>
        <v>0</v>
      </c>
      <c r="AC506" s="32">
        <f t="shared" si="269"/>
        <v>0</v>
      </c>
      <c r="AD506" s="32">
        <f t="shared" si="269"/>
        <v>0</v>
      </c>
      <c r="AE506" s="32">
        <f t="shared" si="269"/>
        <v>0</v>
      </c>
      <c r="AF506" s="32">
        <f t="shared" si="269"/>
        <v>0</v>
      </c>
      <c r="AG506" s="32">
        <f t="shared" si="269"/>
        <v>0</v>
      </c>
      <c r="AH506" s="32">
        <f t="shared" si="269"/>
        <v>0</v>
      </c>
      <c r="AI506" s="32">
        <f t="shared" si="269"/>
        <v>0</v>
      </c>
      <c r="AJ506" s="32">
        <f t="shared" si="269"/>
        <v>0</v>
      </c>
      <c r="AK506" s="32">
        <f t="shared" si="269"/>
        <v>0</v>
      </c>
      <c r="AL506" s="32">
        <f t="shared" si="269"/>
        <v>0</v>
      </c>
      <c r="AM506" s="32">
        <f t="shared" si="269"/>
        <v>0</v>
      </c>
      <c r="AN506" s="32">
        <f t="shared" si="269"/>
        <v>0</v>
      </c>
      <c r="AO506" s="32">
        <f t="shared" si="269"/>
        <v>0</v>
      </c>
      <c r="AP506" s="32">
        <f t="shared" si="269"/>
        <v>0</v>
      </c>
      <c r="AQ506" s="32">
        <f t="shared" si="269"/>
        <v>36418.1</v>
      </c>
      <c r="AR506" s="128">
        <f t="shared" si="246"/>
        <v>1</v>
      </c>
    </row>
    <row r="507" spans="1:44" ht="53.25" customHeight="1" x14ac:dyDescent="0.25">
      <c r="A507" s="20"/>
      <c r="B507" s="27" t="s">
        <v>266</v>
      </c>
      <c r="C507" s="28"/>
      <c r="D507" s="28" t="s">
        <v>267</v>
      </c>
      <c r="E507" s="32">
        <f t="shared" si="268"/>
        <v>36418.1</v>
      </c>
      <c r="F507" s="32">
        <f t="shared" si="268"/>
        <v>0</v>
      </c>
      <c r="G507" s="32">
        <f t="shared" si="268"/>
        <v>0</v>
      </c>
      <c r="H507" s="32">
        <f t="shared" si="268"/>
        <v>0</v>
      </c>
      <c r="I507" s="32">
        <f t="shared" si="268"/>
        <v>0</v>
      </c>
      <c r="J507" s="32">
        <f t="shared" si="268"/>
        <v>0</v>
      </c>
      <c r="K507" s="32">
        <f t="shared" si="268"/>
        <v>0</v>
      </c>
      <c r="L507" s="32">
        <f t="shared" si="268"/>
        <v>0</v>
      </c>
      <c r="M507" s="32">
        <f t="shared" si="268"/>
        <v>0</v>
      </c>
      <c r="N507" s="32">
        <f t="shared" si="268"/>
        <v>0</v>
      </c>
      <c r="O507" s="32">
        <f t="shared" si="268"/>
        <v>0</v>
      </c>
      <c r="P507" s="32">
        <f t="shared" si="268"/>
        <v>0</v>
      </c>
      <c r="Q507" s="32">
        <f t="shared" si="268"/>
        <v>0</v>
      </c>
      <c r="R507" s="32">
        <f t="shared" si="268"/>
        <v>0</v>
      </c>
      <c r="S507" s="32">
        <f t="shared" si="268"/>
        <v>0</v>
      </c>
      <c r="T507" s="32">
        <f t="shared" si="268"/>
        <v>0</v>
      </c>
      <c r="U507" s="32">
        <f t="shared" si="269"/>
        <v>0</v>
      </c>
      <c r="V507" s="32">
        <f t="shared" si="269"/>
        <v>0</v>
      </c>
      <c r="W507" s="32">
        <f t="shared" si="269"/>
        <v>0</v>
      </c>
      <c r="X507" s="32">
        <f t="shared" si="269"/>
        <v>0</v>
      </c>
      <c r="Y507" s="32">
        <f t="shared" si="269"/>
        <v>0</v>
      </c>
      <c r="Z507" s="32">
        <f t="shared" si="269"/>
        <v>0</v>
      </c>
      <c r="AA507" s="32">
        <f t="shared" si="269"/>
        <v>0</v>
      </c>
      <c r="AB507" s="32">
        <f t="shared" si="269"/>
        <v>0</v>
      </c>
      <c r="AC507" s="32">
        <f t="shared" si="269"/>
        <v>0</v>
      </c>
      <c r="AD507" s="32">
        <f t="shared" si="269"/>
        <v>0</v>
      </c>
      <c r="AE507" s="32">
        <f t="shared" si="269"/>
        <v>0</v>
      </c>
      <c r="AF507" s="32">
        <f t="shared" si="269"/>
        <v>0</v>
      </c>
      <c r="AG507" s="32">
        <f t="shared" si="269"/>
        <v>0</v>
      </c>
      <c r="AH507" s="32">
        <f t="shared" si="269"/>
        <v>0</v>
      </c>
      <c r="AI507" s="32">
        <f t="shared" si="269"/>
        <v>0</v>
      </c>
      <c r="AJ507" s="32">
        <f t="shared" si="269"/>
        <v>0</v>
      </c>
      <c r="AK507" s="32">
        <f t="shared" si="269"/>
        <v>0</v>
      </c>
      <c r="AL507" s="32">
        <f t="shared" si="269"/>
        <v>0</v>
      </c>
      <c r="AM507" s="32">
        <f t="shared" si="269"/>
        <v>0</v>
      </c>
      <c r="AN507" s="32">
        <f t="shared" si="269"/>
        <v>0</v>
      </c>
      <c r="AO507" s="32">
        <f t="shared" si="269"/>
        <v>0</v>
      </c>
      <c r="AP507" s="32">
        <f t="shared" si="269"/>
        <v>0</v>
      </c>
      <c r="AQ507" s="32">
        <f t="shared" si="269"/>
        <v>36418.1</v>
      </c>
      <c r="AR507" s="128">
        <f t="shared" si="246"/>
        <v>1</v>
      </c>
    </row>
    <row r="508" spans="1:44" ht="22.5" customHeight="1" x14ac:dyDescent="0.25">
      <c r="A508" s="20"/>
      <c r="B508" s="62"/>
      <c r="C508" s="86" t="s">
        <v>161</v>
      </c>
      <c r="D508" s="43" t="s">
        <v>162</v>
      </c>
      <c r="E508" s="32">
        <v>36418.1</v>
      </c>
      <c r="F508" s="340"/>
      <c r="G508" s="340"/>
      <c r="H508" s="340"/>
      <c r="I508" s="340"/>
      <c r="J508" s="340"/>
      <c r="K508" s="340"/>
      <c r="L508" s="340"/>
      <c r="M508" s="340"/>
      <c r="N508" s="340"/>
      <c r="O508" s="340"/>
      <c r="P508" s="340"/>
      <c r="Q508" s="340"/>
      <c r="R508" s="340"/>
      <c r="S508" s="340"/>
      <c r="T508" s="340"/>
      <c r="U508" s="340"/>
      <c r="V508" s="340"/>
      <c r="W508" s="340"/>
      <c r="X508" s="340"/>
      <c r="Y508" s="340"/>
      <c r="Z508" s="340"/>
      <c r="AA508" s="340"/>
      <c r="AB508" s="340"/>
      <c r="AC508" s="340"/>
      <c r="AD508" s="340"/>
      <c r="AE508" s="340"/>
      <c r="AF508" s="340"/>
      <c r="AG508" s="340"/>
      <c r="AH508" s="340"/>
      <c r="AI508" s="340"/>
      <c r="AJ508" s="340"/>
      <c r="AK508" s="340"/>
      <c r="AL508" s="340"/>
      <c r="AM508" s="340"/>
      <c r="AN508" s="340"/>
      <c r="AO508" s="340"/>
      <c r="AP508" s="340"/>
      <c r="AQ508" s="339">
        <v>36418.1</v>
      </c>
      <c r="AR508" s="128">
        <f t="shared" si="246"/>
        <v>1</v>
      </c>
    </row>
    <row r="509" spans="1:44" ht="19.5" customHeight="1" x14ac:dyDescent="0.25">
      <c r="A509" s="308"/>
      <c r="B509" s="310"/>
      <c r="C509" s="311"/>
      <c r="D509" s="23" t="s">
        <v>497</v>
      </c>
      <c r="E509" s="317">
        <f t="shared" ref="E509:AQ509" si="270">E10+E177+E223+E249+E263+E380+E406+E465+E502</f>
        <v>620311.36100000003</v>
      </c>
      <c r="F509" s="317" t="e">
        <f t="shared" si="270"/>
        <v>#REF!</v>
      </c>
      <c r="G509" s="317" t="e">
        <f t="shared" si="270"/>
        <v>#REF!</v>
      </c>
      <c r="H509" s="317" t="e">
        <f t="shared" si="270"/>
        <v>#REF!</v>
      </c>
      <c r="I509" s="317" t="e">
        <f t="shared" si="270"/>
        <v>#REF!</v>
      </c>
      <c r="J509" s="317" t="e">
        <f t="shared" si="270"/>
        <v>#REF!</v>
      </c>
      <c r="K509" s="317" t="e">
        <f t="shared" si="270"/>
        <v>#REF!</v>
      </c>
      <c r="L509" s="317" t="e">
        <f t="shared" si="270"/>
        <v>#REF!</v>
      </c>
      <c r="M509" s="317" t="e">
        <f t="shared" si="270"/>
        <v>#REF!</v>
      </c>
      <c r="N509" s="317" t="e">
        <f t="shared" si="270"/>
        <v>#REF!</v>
      </c>
      <c r="O509" s="317" t="e">
        <f t="shared" si="270"/>
        <v>#REF!</v>
      </c>
      <c r="P509" s="317" t="e">
        <f t="shared" si="270"/>
        <v>#REF!</v>
      </c>
      <c r="Q509" s="317" t="e">
        <f t="shared" si="270"/>
        <v>#REF!</v>
      </c>
      <c r="R509" s="317" t="e">
        <f t="shared" si="270"/>
        <v>#REF!</v>
      </c>
      <c r="S509" s="317" t="e">
        <f t="shared" si="270"/>
        <v>#REF!</v>
      </c>
      <c r="T509" s="317" t="e">
        <f t="shared" si="270"/>
        <v>#REF!</v>
      </c>
      <c r="U509" s="317" t="e">
        <f t="shared" si="270"/>
        <v>#REF!</v>
      </c>
      <c r="V509" s="317" t="e">
        <f t="shared" si="270"/>
        <v>#REF!</v>
      </c>
      <c r="W509" s="317" t="e">
        <f t="shared" si="270"/>
        <v>#REF!</v>
      </c>
      <c r="X509" s="317" t="e">
        <f t="shared" si="270"/>
        <v>#REF!</v>
      </c>
      <c r="Y509" s="317" t="e">
        <f t="shared" si="270"/>
        <v>#REF!</v>
      </c>
      <c r="Z509" s="317" t="e">
        <f t="shared" si="270"/>
        <v>#REF!</v>
      </c>
      <c r="AA509" s="317" t="e">
        <f t="shared" si="270"/>
        <v>#REF!</v>
      </c>
      <c r="AB509" s="317" t="e">
        <f t="shared" si="270"/>
        <v>#REF!</v>
      </c>
      <c r="AC509" s="317" t="e">
        <f t="shared" si="270"/>
        <v>#REF!</v>
      </c>
      <c r="AD509" s="317" t="e">
        <f t="shared" si="270"/>
        <v>#REF!</v>
      </c>
      <c r="AE509" s="317" t="e">
        <f t="shared" si="270"/>
        <v>#REF!</v>
      </c>
      <c r="AF509" s="317" t="e">
        <f t="shared" si="270"/>
        <v>#REF!</v>
      </c>
      <c r="AG509" s="317" t="e">
        <f t="shared" si="270"/>
        <v>#REF!</v>
      </c>
      <c r="AH509" s="317" t="e">
        <f t="shared" si="270"/>
        <v>#REF!</v>
      </c>
      <c r="AI509" s="317" t="e">
        <f t="shared" si="270"/>
        <v>#REF!</v>
      </c>
      <c r="AJ509" s="317" t="e">
        <f t="shared" si="270"/>
        <v>#REF!</v>
      </c>
      <c r="AK509" s="317" t="e">
        <f t="shared" si="270"/>
        <v>#REF!</v>
      </c>
      <c r="AL509" s="317" t="e">
        <f t="shared" si="270"/>
        <v>#REF!</v>
      </c>
      <c r="AM509" s="317" t="e">
        <f t="shared" si="270"/>
        <v>#REF!</v>
      </c>
      <c r="AN509" s="317" t="e">
        <f t="shared" si="270"/>
        <v>#REF!</v>
      </c>
      <c r="AO509" s="317" t="e">
        <f t="shared" si="270"/>
        <v>#REF!</v>
      </c>
      <c r="AP509" s="317" t="e">
        <f t="shared" si="270"/>
        <v>#REF!</v>
      </c>
      <c r="AQ509" s="317">
        <f t="shared" si="270"/>
        <v>576720.0149999999</v>
      </c>
      <c r="AR509" s="129">
        <f t="shared" si="246"/>
        <v>0.92972666834647877</v>
      </c>
    </row>
    <row r="510" spans="1:44" x14ac:dyDescent="0.2">
      <c r="AR510" s="312"/>
    </row>
    <row r="511" spans="1:44" x14ac:dyDescent="0.2">
      <c r="AR511" s="312"/>
    </row>
    <row r="512" spans="1:44" x14ac:dyDescent="0.2">
      <c r="AR512" s="312"/>
    </row>
    <row r="513" spans="44:44" x14ac:dyDescent="0.2">
      <c r="AR513" s="312"/>
    </row>
    <row r="514" spans="44:44" x14ac:dyDescent="0.2">
      <c r="AR514" s="312"/>
    </row>
    <row r="515" spans="44:44" x14ac:dyDescent="0.2">
      <c r="AR515" s="312"/>
    </row>
    <row r="516" spans="44:44" x14ac:dyDescent="0.2">
      <c r="AR516" s="312"/>
    </row>
    <row r="517" spans="44:44" x14ac:dyDescent="0.2">
      <c r="AR517" s="312"/>
    </row>
    <row r="518" spans="44:44" x14ac:dyDescent="0.2">
      <c r="AR518" s="312"/>
    </row>
    <row r="519" spans="44:44" x14ac:dyDescent="0.2">
      <c r="AR519" s="312"/>
    </row>
    <row r="520" spans="44:44" x14ac:dyDescent="0.2">
      <c r="AR520" s="312"/>
    </row>
    <row r="521" spans="44:44" x14ac:dyDescent="0.2">
      <c r="AR521" s="312"/>
    </row>
    <row r="522" spans="44:44" x14ac:dyDescent="0.2">
      <c r="AR522" s="312"/>
    </row>
    <row r="523" spans="44:44" x14ac:dyDescent="0.2">
      <c r="AR523" s="312"/>
    </row>
    <row r="524" spans="44:44" x14ac:dyDescent="0.2">
      <c r="AR524" s="312"/>
    </row>
    <row r="525" spans="44:44" x14ac:dyDescent="0.2">
      <c r="AR525" s="312"/>
    </row>
    <row r="526" spans="44:44" x14ac:dyDescent="0.2">
      <c r="AR526" s="312"/>
    </row>
    <row r="527" spans="44:44" x14ac:dyDescent="0.2">
      <c r="AR527" s="312"/>
    </row>
    <row r="528" spans="44:44" x14ac:dyDescent="0.2">
      <c r="AR528" s="312"/>
    </row>
    <row r="529" spans="44:44" x14ac:dyDescent="0.2">
      <c r="AR529" s="312"/>
    </row>
    <row r="530" spans="44:44" x14ac:dyDescent="0.2">
      <c r="AR530" s="312"/>
    </row>
    <row r="531" spans="44:44" x14ac:dyDescent="0.2">
      <c r="AR531" s="312"/>
    </row>
  </sheetData>
  <mergeCells count="5">
    <mergeCell ref="D1:AR1"/>
    <mergeCell ref="D2:AR2"/>
    <mergeCell ref="D3:AR3"/>
    <mergeCell ref="D4:AR4"/>
    <mergeCell ref="A6:AR6"/>
  </mergeCells>
  <pageMargins left="0.23622047244094491" right="0.15748031496062992" top="0.15748031496062992" bottom="0.23622047244094491" header="0.15748031496062992" footer="0.23622047244094491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0000"/>
  </sheetPr>
  <dimension ref="A1:G389"/>
  <sheetViews>
    <sheetView view="pageBreakPreview" zoomScaleSheetLayoutView="100" zoomScalePageLayoutView="75" workbookViewId="0">
      <selection activeCell="A7" sqref="A7:F7"/>
    </sheetView>
  </sheetViews>
  <sheetFormatPr defaultColWidth="9.140625" defaultRowHeight="14.25" x14ac:dyDescent="0.2"/>
  <cols>
    <col min="1" max="1" width="14.42578125" style="1" customWidth="1"/>
    <col min="2" max="2" width="5.42578125" style="2" customWidth="1"/>
    <col min="3" max="3" width="67.42578125" style="2" customWidth="1"/>
    <col min="4" max="4" width="12.28515625" style="13" customWidth="1"/>
    <col min="5" max="5" width="12" style="2" customWidth="1"/>
    <col min="6" max="6" width="12.28515625" style="2" customWidth="1"/>
    <col min="7" max="7" width="14.7109375" style="2" customWidth="1"/>
    <col min="8" max="16384" width="9.140625" style="2"/>
  </cols>
  <sheetData>
    <row r="1" spans="1:6" ht="15" x14ac:dyDescent="0.25">
      <c r="C1" s="370" t="s">
        <v>842</v>
      </c>
      <c r="D1" s="370"/>
      <c r="E1" s="365"/>
      <c r="F1" s="371"/>
    </row>
    <row r="2" spans="1:6" ht="15" x14ac:dyDescent="0.25">
      <c r="C2" s="370" t="s">
        <v>0</v>
      </c>
      <c r="D2" s="370"/>
      <c r="E2" s="365"/>
      <c r="F2" s="371"/>
    </row>
    <row r="3" spans="1:6" ht="15" x14ac:dyDescent="0.25">
      <c r="C3" s="370" t="s">
        <v>1</v>
      </c>
      <c r="D3" s="370"/>
      <c r="E3" s="365"/>
      <c r="F3" s="371"/>
    </row>
    <row r="4" spans="1:6" ht="15" x14ac:dyDescent="0.25">
      <c r="C4" s="370" t="s">
        <v>847</v>
      </c>
      <c r="D4" s="370"/>
      <c r="E4" s="365"/>
      <c r="F4" s="371"/>
    </row>
    <row r="5" spans="1:6" ht="15" x14ac:dyDescent="0.25">
      <c r="C5" s="3"/>
      <c r="D5" s="3"/>
    </row>
    <row r="6" spans="1:6" ht="15" x14ac:dyDescent="0.25">
      <c r="C6" s="3"/>
      <c r="D6" s="4"/>
    </row>
    <row r="7" spans="1:6" ht="36.75" customHeight="1" x14ac:dyDescent="0.2">
      <c r="A7" s="369" t="s">
        <v>843</v>
      </c>
      <c r="B7" s="369"/>
      <c r="C7" s="369"/>
      <c r="D7" s="369"/>
      <c r="E7" s="369"/>
      <c r="F7" s="369"/>
    </row>
    <row r="8" spans="1:6" x14ac:dyDescent="0.2">
      <c r="B8" s="5"/>
      <c r="C8" s="5"/>
      <c r="D8" s="6"/>
    </row>
    <row r="9" spans="1:6" ht="41.25" customHeight="1" x14ac:dyDescent="0.2">
      <c r="A9" s="7" t="s">
        <v>2</v>
      </c>
      <c r="B9" s="7" t="s">
        <v>3</v>
      </c>
      <c r="C9" s="7" t="s">
        <v>4</v>
      </c>
      <c r="D9" s="7" t="s">
        <v>543</v>
      </c>
      <c r="E9" s="7" t="s">
        <v>544</v>
      </c>
      <c r="F9" s="7" t="s">
        <v>545</v>
      </c>
    </row>
    <row r="10" spans="1:6" ht="14.25" customHeight="1" x14ac:dyDescent="0.2">
      <c r="A10" s="26">
        <v>1</v>
      </c>
      <c r="B10" s="26">
        <v>2</v>
      </c>
      <c r="C10" s="26">
        <v>3</v>
      </c>
      <c r="D10" s="26">
        <v>4</v>
      </c>
      <c r="E10" s="26">
        <v>5</v>
      </c>
      <c r="F10" s="26">
        <v>6</v>
      </c>
    </row>
    <row r="11" spans="1:6" ht="36.75" customHeight="1" x14ac:dyDescent="0.25">
      <c r="A11" s="27" t="s">
        <v>5</v>
      </c>
      <c r="B11" s="33"/>
      <c r="C11" s="34" t="s">
        <v>6</v>
      </c>
      <c r="D11" s="32">
        <f>D12+D27+D38+D63</f>
        <v>20695.12</v>
      </c>
      <c r="E11" s="32">
        <f t="shared" ref="E11" si="0">E12+E27+E38+E63</f>
        <v>19646.879999999997</v>
      </c>
      <c r="F11" s="128">
        <f>E11/D11</f>
        <v>0.94934844543061347</v>
      </c>
    </row>
    <row r="12" spans="1:6" ht="19.5" customHeight="1" x14ac:dyDescent="0.25">
      <c r="A12" s="27" t="s">
        <v>7</v>
      </c>
      <c r="B12" s="33"/>
      <c r="C12" s="34" t="s">
        <v>8</v>
      </c>
      <c r="D12" s="32">
        <f>D13+D16+D24+D21</f>
        <v>15719.5</v>
      </c>
      <c r="E12" s="32">
        <f t="shared" ref="E12" si="1">E13+E16+E24+E21</f>
        <v>15629.26</v>
      </c>
      <c r="F12" s="128">
        <f t="shared" ref="F12:F75" si="2">E12/D12</f>
        <v>0.99425935939438281</v>
      </c>
    </row>
    <row r="13" spans="1:6" ht="37.5" customHeight="1" x14ac:dyDescent="0.25">
      <c r="A13" s="27" t="s">
        <v>9</v>
      </c>
      <c r="B13" s="35"/>
      <c r="C13" s="35" t="s">
        <v>515</v>
      </c>
      <c r="D13" s="32">
        <f>D14</f>
        <v>15142.8</v>
      </c>
      <c r="E13" s="32">
        <f t="shared" ref="E13:E14" si="3">E14</f>
        <v>15142.8</v>
      </c>
      <c r="F13" s="128">
        <f t="shared" si="2"/>
        <v>1</v>
      </c>
    </row>
    <row r="14" spans="1:6" ht="32.25" customHeight="1" x14ac:dyDescent="0.25">
      <c r="A14" s="27" t="s">
        <v>11</v>
      </c>
      <c r="B14" s="36"/>
      <c r="C14" s="36" t="s">
        <v>12</v>
      </c>
      <c r="D14" s="32">
        <f>D15</f>
        <v>15142.8</v>
      </c>
      <c r="E14" s="32">
        <f t="shared" si="3"/>
        <v>15142.8</v>
      </c>
      <c r="F14" s="128">
        <f t="shared" si="2"/>
        <v>1</v>
      </c>
    </row>
    <row r="15" spans="1:6" ht="39" customHeight="1" x14ac:dyDescent="0.25">
      <c r="A15" s="27"/>
      <c r="B15" s="37" t="s">
        <v>13</v>
      </c>
      <c r="C15" s="38" t="s">
        <v>14</v>
      </c>
      <c r="D15" s="32">
        <v>15142.8</v>
      </c>
      <c r="E15" s="32">
        <v>15142.8</v>
      </c>
      <c r="F15" s="128">
        <f t="shared" si="2"/>
        <v>1</v>
      </c>
    </row>
    <row r="16" spans="1:6" ht="48" customHeight="1" x14ac:dyDescent="0.25">
      <c r="A16" s="27" t="s">
        <v>15</v>
      </c>
      <c r="B16" s="35"/>
      <c r="C16" s="35" t="s">
        <v>16</v>
      </c>
      <c r="D16" s="32">
        <f>D17+D19</f>
        <v>40</v>
      </c>
      <c r="E16" s="32">
        <f t="shared" ref="E16" si="4">E17+E19</f>
        <v>30.03</v>
      </c>
      <c r="F16" s="128">
        <f t="shared" si="2"/>
        <v>0.75075000000000003</v>
      </c>
    </row>
    <row r="17" spans="1:6" ht="33.75" customHeight="1" x14ac:dyDescent="0.25">
      <c r="A17" s="27" t="s">
        <v>17</v>
      </c>
      <c r="B17" s="39"/>
      <c r="C17" s="39" t="s">
        <v>18</v>
      </c>
      <c r="D17" s="32">
        <f>D18</f>
        <v>15</v>
      </c>
      <c r="E17" s="32">
        <f t="shared" ref="E17" si="5">E18</f>
        <v>5.03</v>
      </c>
      <c r="F17" s="128">
        <f t="shared" si="2"/>
        <v>0.33533333333333337</v>
      </c>
    </row>
    <row r="18" spans="1:6" ht="39" customHeight="1" x14ac:dyDescent="0.25">
      <c r="A18" s="27"/>
      <c r="B18" s="37" t="s">
        <v>13</v>
      </c>
      <c r="C18" s="38" t="s">
        <v>14</v>
      </c>
      <c r="D18" s="32">
        <v>15</v>
      </c>
      <c r="E18" s="32">
        <v>5.03</v>
      </c>
      <c r="F18" s="128">
        <f t="shared" si="2"/>
        <v>0.33533333333333337</v>
      </c>
    </row>
    <row r="19" spans="1:6" ht="37.5" customHeight="1" x14ac:dyDescent="0.25">
      <c r="A19" s="27" t="s">
        <v>19</v>
      </c>
      <c r="B19" s="39"/>
      <c r="C19" s="39" t="s">
        <v>20</v>
      </c>
      <c r="D19" s="32">
        <f>D20</f>
        <v>25</v>
      </c>
      <c r="E19" s="32">
        <f t="shared" ref="E19" si="6">E20</f>
        <v>25</v>
      </c>
      <c r="F19" s="128">
        <f t="shared" si="2"/>
        <v>1</v>
      </c>
    </row>
    <row r="20" spans="1:6" ht="40.5" customHeight="1" x14ac:dyDescent="0.25">
      <c r="A20" s="27"/>
      <c r="B20" s="37" t="s">
        <v>13</v>
      </c>
      <c r="C20" s="38" t="s">
        <v>14</v>
      </c>
      <c r="D20" s="32">
        <v>25</v>
      </c>
      <c r="E20" s="32">
        <v>25</v>
      </c>
      <c r="F20" s="128">
        <f t="shared" si="2"/>
        <v>1</v>
      </c>
    </row>
    <row r="21" spans="1:6" ht="32.25" customHeight="1" x14ac:dyDescent="0.25">
      <c r="A21" s="27" t="s">
        <v>538</v>
      </c>
      <c r="B21" s="37"/>
      <c r="C21" s="35" t="s">
        <v>539</v>
      </c>
      <c r="D21" s="32">
        <f>D22</f>
        <v>250</v>
      </c>
      <c r="E21" s="32">
        <f t="shared" ref="E21:E22" si="7">E22</f>
        <v>250</v>
      </c>
      <c r="F21" s="128">
        <f t="shared" si="2"/>
        <v>1</v>
      </c>
    </row>
    <row r="22" spans="1:6" ht="24.75" customHeight="1" x14ac:dyDescent="0.25">
      <c r="A22" s="27" t="s">
        <v>540</v>
      </c>
      <c r="B22" s="37"/>
      <c r="C22" s="38" t="s">
        <v>541</v>
      </c>
      <c r="D22" s="32">
        <f>D23</f>
        <v>250</v>
      </c>
      <c r="E22" s="32">
        <f t="shared" si="7"/>
        <v>250</v>
      </c>
      <c r="F22" s="128">
        <f t="shared" si="2"/>
        <v>1</v>
      </c>
    </row>
    <row r="23" spans="1:6" ht="27" customHeight="1" x14ac:dyDescent="0.25">
      <c r="A23" s="27"/>
      <c r="B23" s="86" t="s">
        <v>161</v>
      </c>
      <c r="C23" s="43" t="s">
        <v>162</v>
      </c>
      <c r="D23" s="32">
        <v>250</v>
      </c>
      <c r="E23" s="32">
        <v>250</v>
      </c>
      <c r="F23" s="128">
        <f t="shared" si="2"/>
        <v>1</v>
      </c>
    </row>
    <row r="24" spans="1:6" ht="82.5" customHeight="1" x14ac:dyDescent="0.25">
      <c r="A24" s="27" t="s">
        <v>21</v>
      </c>
      <c r="B24" s="37"/>
      <c r="C24" s="38" t="s">
        <v>22</v>
      </c>
      <c r="D24" s="32">
        <f>D25</f>
        <v>286.7</v>
      </c>
      <c r="E24" s="32">
        <f t="shared" ref="E24:E25" si="8">E25</f>
        <v>206.43</v>
      </c>
      <c r="F24" s="128">
        <f t="shared" si="2"/>
        <v>0.72002092779909321</v>
      </c>
    </row>
    <row r="25" spans="1:6" ht="80.25" customHeight="1" x14ac:dyDescent="0.25">
      <c r="A25" s="27" t="s">
        <v>23</v>
      </c>
      <c r="B25" s="37"/>
      <c r="C25" s="38" t="s">
        <v>24</v>
      </c>
      <c r="D25" s="32">
        <f>D26</f>
        <v>286.7</v>
      </c>
      <c r="E25" s="32">
        <f t="shared" si="8"/>
        <v>206.43</v>
      </c>
      <c r="F25" s="128">
        <f t="shared" si="2"/>
        <v>0.72002092779909321</v>
      </c>
    </row>
    <row r="26" spans="1:6" ht="40.5" customHeight="1" x14ac:dyDescent="0.25">
      <c r="A26" s="27"/>
      <c r="B26" s="37" t="s">
        <v>13</v>
      </c>
      <c r="C26" s="38" t="s">
        <v>14</v>
      </c>
      <c r="D26" s="32">
        <v>286.7</v>
      </c>
      <c r="E26" s="32">
        <v>206.43</v>
      </c>
      <c r="F26" s="128">
        <f t="shared" si="2"/>
        <v>0.72002092779909321</v>
      </c>
    </row>
    <row r="27" spans="1:6" ht="18.75" customHeight="1" x14ac:dyDescent="0.25">
      <c r="A27" s="27" t="s">
        <v>25</v>
      </c>
      <c r="B27" s="40"/>
      <c r="C27" s="40" t="s">
        <v>26</v>
      </c>
      <c r="D27" s="8">
        <f>D28+D33</f>
        <v>905</v>
      </c>
      <c r="E27" s="8">
        <f t="shared" ref="E27" si="9">E28+E33</f>
        <v>879.63</v>
      </c>
      <c r="F27" s="128">
        <f t="shared" si="2"/>
        <v>0.97196685082872925</v>
      </c>
    </row>
    <row r="28" spans="1:6" ht="36" customHeight="1" x14ac:dyDescent="0.25">
      <c r="A28" s="27" t="s">
        <v>27</v>
      </c>
      <c r="B28" s="35"/>
      <c r="C28" s="35" t="s">
        <v>28</v>
      </c>
      <c r="D28" s="8">
        <f>D29+D31</f>
        <v>830</v>
      </c>
      <c r="E28" s="8">
        <f t="shared" ref="E28" si="10">E29+E31</f>
        <v>817.84</v>
      </c>
      <c r="F28" s="128">
        <f t="shared" si="2"/>
        <v>0.98534939759036144</v>
      </c>
    </row>
    <row r="29" spans="1:6" ht="36" customHeight="1" x14ac:dyDescent="0.25">
      <c r="A29" s="27" t="s">
        <v>29</v>
      </c>
      <c r="B29" s="39"/>
      <c r="C29" s="39" t="s">
        <v>30</v>
      </c>
      <c r="D29" s="8">
        <f>D30</f>
        <v>800</v>
      </c>
      <c r="E29" s="8">
        <f t="shared" ref="E29" si="11">E30</f>
        <v>796.13</v>
      </c>
      <c r="F29" s="128">
        <f t="shared" si="2"/>
        <v>0.99516249999999995</v>
      </c>
    </row>
    <row r="30" spans="1:6" ht="33" customHeight="1" x14ac:dyDescent="0.25">
      <c r="A30" s="27"/>
      <c r="B30" s="37" t="s">
        <v>13</v>
      </c>
      <c r="C30" s="38" t="s">
        <v>14</v>
      </c>
      <c r="D30" s="8">
        <v>800</v>
      </c>
      <c r="E30" s="8">
        <v>796.13</v>
      </c>
      <c r="F30" s="128">
        <f t="shared" si="2"/>
        <v>0.99516249999999995</v>
      </c>
    </row>
    <row r="31" spans="1:6" ht="33" customHeight="1" x14ac:dyDescent="0.25">
      <c r="A31" s="27" t="s">
        <v>31</v>
      </c>
      <c r="B31" s="39"/>
      <c r="C31" s="39" t="s">
        <v>32</v>
      </c>
      <c r="D31" s="8">
        <f>D32</f>
        <v>30</v>
      </c>
      <c r="E31" s="8">
        <f t="shared" ref="E31" si="12">E32</f>
        <v>21.71</v>
      </c>
      <c r="F31" s="128">
        <f t="shared" si="2"/>
        <v>0.72366666666666668</v>
      </c>
    </row>
    <row r="32" spans="1:6" ht="30" customHeight="1" x14ac:dyDescent="0.25">
      <c r="A32" s="27"/>
      <c r="B32" s="37" t="s">
        <v>13</v>
      </c>
      <c r="C32" s="38" t="s">
        <v>14</v>
      </c>
      <c r="D32" s="8">
        <v>30</v>
      </c>
      <c r="E32" s="8">
        <v>21.71</v>
      </c>
      <c r="F32" s="128">
        <f t="shared" si="2"/>
        <v>0.72366666666666668</v>
      </c>
    </row>
    <row r="33" spans="1:6" ht="33" customHeight="1" x14ac:dyDescent="0.25">
      <c r="A33" s="27" t="s">
        <v>33</v>
      </c>
      <c r="B33" s="35"/>
      <c r="C33" s="35" t="s">
        <v>34</v>
      </c>
      <c r="D33" s="8">
        <f>D34+D36</f>
        <v>75</v>
      </c>
      <c r="E33" s="8">
        <f t="shared" ref="E33" si="13">E34+E36</f>
        <v>61.79</v>
      </c>
      <c r="F33" s="128">
        <f t="shared" si="2"/>
        <v>0.82386666666666664</v>
      </c>
    </row>
    <row r="34" spans="1:6" ht="33" customHeight="1" x14ac:dyDescent="0.25">
      <c r="A34" s="27" t="s">
        <v>35</v>
      </c>
      <c r="B34" s="35"/>
      <c r="C34" s="39" t="s">
        <v>36</v>
      </c>
      <c r="D34" s="8">
        <f>D35</f>
        <v>25</v>
      </c>
      <c r="E34" s="8">
        <f t="shared" ref="E34" si="14">E35</f>
        <v>21.79</v>
      </c>
      <c r="F34" s="128">
        <f t="shared" si="2"/>
        <v>0.87159999999999993</v>
      </c>
    </row>
    <row r="35" spans="1:6" ht="35.25" customHeight="1" x14ac:dyDescent="0.25">
      <c r="A35" s="27"/>
      <c r="B35" s="41" t="s">
        <v>13</v>
      </c>
      <c r="C35" s="38" t="s">
        <v>14</v>
      </c>
      <c r="D35" s="8">
        <v>25</v>
      </c>
      <c r="E35" s="8">
        <v>21.79</v>
      </c>
      <c r="F35" s="128">
        <f t="shared" si="2"/>
        <v>0.87159999999999993</v>
      </c>
    </row>
    <row r="36" spans="1:6" ht="35.25" customHeight="1" x14ac:dyDescent="0.25">
      <c r="A36" s="27" t="s">
        <v>37</v>
      </c>
      <c r="B36" s="39"/>
      <c r="C36" s="39" t="s">
        <v>38</v>
      </c>
      <c r="D36" s="8">
        <f>D37</f>
        <v>50</v>
      </c>
      <c r="E36" s="8">
        <f t="shared" ref="E36" si="15">E37</f>
        <v>40</v>
      </c>
      <c r="F36" s="128">
        <f t="shared" si="2"/>
        <v>0.8</v>
      </c>
    </row>
    <row r="37" spans="1:6" ht="35.25" customHeight="1" x14ac:dyDescent="0.25">
      <c r="A37" s="27"/>
      <c r="B37" s="37" t="s">
        <v>13</v>
      </c>
      <c r="C37" s="38" t="s">
        <v>14</v>
      </c>
      <c r="D37" s="8">
        <v>50</v>
      </c>
      <c r="E37" s="8">
        <v>40</v>
      </c>
      <c r="F37" s="128">
        <f t="shared" si="2"/>
        <v>0.8</v>
      </c>
    </row>
    <row r="38" spans="1:6" ht="20.25" customHeight="1" x14ac:dyDescent="0.25">
      <c r="A38" s="27" t="s">
        <v>39</v>
      </c>
      <c r="B38" s="40"/>
      <c r="C38" s="40" t="s">
        <v>40</v>
      </c>
      <c r="D38" s="8">
        <f>D39+D44+D49+D54</f>
        <v>4050.62</v>
      </c>
      <c r="E38" s="8">
        <f t="shared" ref="E38" si="16">E39+E44+E49+E54</f>
        <v>3137.99</v>
      </c>
      <c r="F38" s="128">
        <f t="shared" si="2"/>
        <v>0.77469375058632994</v>
      </c>
    </row>
    <row r="39" spans="1:6" ht="35.25" customHeight="1" x14ac:dyDescent="0.25">
      <c r="A39" s="27" t="s">
        <v>41</v>
      </c>
      <c r="B39" s="28"/>
      <c r="C39" s="28" t="s">
        <v>42</v>
      </c>
      <c r="D39" s="8">
        <f>D40+D42</f>
        <v>30</v>
      </c>
      <c r="E39" s="8">
        <f t="shared" ref="E39" si="17">E40+E42</f>
        <v>30</v>
      </c>
      <c r="F39" s="128">
        <f t="shared" si="2"/>
        <v>1</v>
      </c>
    </row>
    <row r="40" spans="1:6" ht="35.25" customHeight="1" x14ac:dyDescent="0.25">
      <c r="A40" s="27" t="s">
        <v>43</v>
      </c>
      <c r="B40" s="36"/>
      <c r="C40" s="36" t="s">
        <v>44</v>
      </c>
      <c r="D40" s="8">
        <f>D41</f>
        <v>20</v>
      </c>
      <c r="E40" s="8">
        <f t="shared" ref="E40" si="18">E41</f>
        <v>20</v>
      </c>
      <c r="F40" s="128">
        <f t="shared" si="2"/>
        <v>1</v>
      </c>
    </row>
    <row r="41" spans="1:6" ht="35.25" customHeight="1" x14ac:dyDescent="0.25">
      <c r="A41" s="27"/>
      <c r="B41" s="37" t="s">
        <v>13</v>
      </c>
      <c r="C41" s="38" t="s">
        <v>14</v>
      </c>
      <c r="D41" s="8">
        <v>20</v>
      </c>
      <c r="E41" s="8">
        <v>20</v>
      </c>
      <c r="F41" s="128">
        <f t="shared" si="2"/>
        <v>1</v>
      </c>
    </row>
    <row r="42" spans="1:6" ht="35.25" customHeight="1" x14ac:dyDescent="0.25">
      <c r="A42" s="27" t="s">
        <v>45</v>
      </c>
      <c r="B42" s="36"/>
      <c r="C42" s="36" t="s">
        <v>46</v>
      </c>
      <c r="D42" s="8">
        <f>D43</f>
        <v>10</v>
      </c>
      <c r="E42" s="8">
        <f t="shared" ref="E42" si="19">E43</f>
        <v>10</v>
      </c>
      <c r="F42" s="128">
        <f t="shared" si="2"/>
        <v>1</v>
      </c>
    </row>
    <row r="43" spans="1:6" ht="35.25" customHeight="1" x14ac:dyDescent="0.25">
      <c r="A43" s="27"/>
      <c r="B43" s="37" t="s">
        <v>13</v>
      </c>
      <c r="C43" s="38" t="s">
        <v>14</v>
      </c>
      <c r="D43" s="8">
        <v>10</v>
      </c>
      <c r="E43" s="8">
        <v>10</v>
      </c>
      <c r="F43" s="128">
        <f t="shared" si="2"/>
        <v>1</v>
      </c>
    </row>
    <row r="44" spans="1:6" ht="35.25" customHeight="1" x14ac:dyDescent="0.25">
      <c r="A44" s="27" t="s">
        <v>47</v>
      </c>
      <c r="B44" s="28"/>
      <c r="C44" s="28" t="s">
        <v>48</v>
      </c>
      <c r="D44" s="8">
        <f>D45+D47</f>
        <v>70</v>
      </c>
      <c r="E44" s="8">
        <f t="shared" ref="E44" si="20">E45+E47</f>
        <v>70</v>
      </c>
      <c r="F44" s="128">
        <f t="shared" si="2"/>
        <v>1</v>
      </c>
    </row>
    <row r="45" spans="1:6" ht="35.25" customHeight="1" x14ac:dyDescent="0.25">
      <c r="A45" s="27" t="s">
        <v>49</v>
      </c>
      <c r="B45" s="36"/>
      <c r="C45" s="36" t="s">
        <v>50</v>
      </c>
      <c r="D45" s="8">
        <f>D46</f>
        <v>30</v>
      </c>
      <c r="E45" s="8">
        <f t="shared" ref="E45" si="21">E46</f>
        <v>30</v>
      </c>
      <c r="F45" s="128">
        <f t="shared" si="2"/>
        <v>1</v>
      </c>
    </row>
    <row r="46" spans="1:6" ht="35.25" customHeight="1" x14ac:dyDescent="0.25">
      <c r="A46" s="27"/>
      <c r="B46" s="37" t="s">
        <v>13</v>
      </c>
      <c r="C46" s="38" t="s">
        <v>14</v>
      </c>
      <c r="D46" s="8">
        <v>30</v>
      </c>
      <c r="E46" s="8">
        <v>30</v>
      </c>
      <c r="F46" s="128">
        <f t="shared" si="2"/>
        <v>1</v>
      </c>
    </row>
    <row r="47" spans="1:6" ht="35.25" customHeight="1" x14ac:dyDescent="0.25">
      <c r="A47" s="27" t="s">
        <v>51</v>
      </c>
      <c r="B47" s="36"/>
      <c r="C47" s="36" t="s">
        <v>52</v>
      </c>
      <c r="D47" s="8">
        <f>D48</f>
        <v>40</v>
      </c>
      <c r="E47" s="8">
        <f t="shared" ref="E47" si="22">E48</f>
        <v>40</v>
      </c>
      <c r="F47" s="128">
        <f t="shared" si="2"/>
        <v>1</v>
      </c>
    </row>
    <row r="48" spans="1:6" ht="35.25" customHeight="1" x14ac:dyDescent="0.25">
      <c r="A48" s="27"/>
      <c r="B48" s="37" t="s">
        <v>13</v>
      </c>
      <c r="C48" s="38" t="s">
        <v>14</v>
      </c>
      <c r="D48" s="8">
        <v>40</v>
      </c>
      <c r="E48" s="8">
        <v>40</v>
      </c>
      <c r="F48" s="128">
        <f t="shared" si="2"/>
        <v>1</v>
      </c>
    </row>
    <row r="49" spans="1:6" ht="38.25" customHeight="1" x14ac:dyDescent="0.25">
      <c r="A49" s="27" t="s">
        <v>53</v>
      </c>
      <c r="B49" s="28"/>
      <c r="C49" s="28" t="s">
        <v>54</v>
      </c>
      <c r="D49" s="8">
        <f>D50+D52</f>
        <v>175</v>
      </c>
      <c r="E49" s="8">
        <f t="shared" ref="E49" si="23">E50+E52</f>
        <v>128.16</v>
      </c>
      <c r="F49" s="128">
        <f t="shared" si="2"/>
        <v>0.73234285714285707</v>
      </c>
    </row>
    <row r="50" spans="1:6" ht="48" customHeight="1" x14ac:dyDescent="0.25">
      <c r="A50" s="27" t="s">
        <v>55</v>
      </c>
      <c r="B50" s="36"/>
      <c r="C50" s="36" t="s">
        <v>56</v>
      </c>
      <c r="D50" s="8">
        <f>D51</f>
        <v>155</v>
      </c>
      <c r="E50" s="8">
        <f t="shared" ref="E50" si="24">E51</f>
        <v>108.97</v>
      </c>
      <c r="F50" s="128">
        <f t="shared" si="2"/>
        <v>0.70303225806451608</v>
      </c>
    </row>
    <row r="51" spans="1:6" ht="43.5" customHeight="1" x14ac:dyDescent="0.25">
      <c r="A51" s="27"/>
      <c r="B51" s="37" t="s">
        <v>13</v>
      </c>
      <c r="C51" s="38" t="s">
        <v>14</v>
      </c>
      <c r="D51" s="8">
        <v>155</v>
      </c>
      <c r="E51" s="8">
        <v>108.97</v>
      </c>
      <c r="F51" s="128">
        <f t="shared" si="2"/>
        <v>0.70303225806451608</v>
      </c>
    </row>
    <row r="52" spans="1:6" ht="35.25" customHeight="1" x14ac:dyDescent="0.25">
      <c r="A52" s="27" t="s">
        <v>57</v>
      </c>
      <c r="B52" s="36"/>
      <c r="C52" s="36" t="s">
        <v>58</v>
      </c>
      <c r="D52" s="8">
        <f>D53</f>
        <v>20</v>
      </c>
      <c r="E52" s="8">
        <f t="shared" ref="E52" si="25">E53</f>
        <v>19.190000000000001</v>
      </c>
      <c r="F52" s="128">
        <f t="shared" si="2"/>
        <v>0.95950000000000002</v>
      </c>
    </row>
    <row r="53" spans="1:6" ht="35.25" customHeight="1" x14ac:dyDescent="0.25">
      <c r="A53" s="27"/>
      <c r="B53" s="37" t="s">
        <v>13</v>
      </c>
      <c r="C53" s="38" t="s">
        <v>14</v>
      </c>
      <c r="D53" s="8">
        <v>20</v>
      </c>
      <c r="E53" s="8">
        <v>19.190000000000001</v>
      </c>
      <c r="F53" s="128">
        <f t="shared" si="2"/>
        <v>0.95950000000000002</v>
      </c>
    </row>
    <row r="54" spans="1:6" ht="35.25" customHeight="1" x14ac:dyDescent="0.25">
      <c r="A54" s="27" t="s">
        <v>59</v>
      </c>
      <c r="B54" s="28"/>
      <c r="C54" s="28" t="s">
        <v>60</v>
      </c>
      <c r="D54" s="8">
        <f>D58+D55+D61</f>
        <v>3775.62</v>
      </c>
      <c r="E54" s="8">
        <f t="shared" ref="E54" si="26">E58+E55+E61</f>
        <v>2909.83</v>
      </c>
      <c r="F54" s="128">
        <f t="shared" si="2"/>
        <v>0.77068931725120637</v>
      </c>
    </row>
    <row r="55" spans="1:6" ht="19.5" customHeight="1" x14ac:dyDescent="0.25">
      <c r="A55" s="113" t="s">
        <v>500</v>
      </c>
      <c r="B55" s="28"/>
      <c r="C55" s="114" t="s">
        <v>501</v>
      </c>
      <c r="D55" s="8">
        <f>D56+D57</f>
        <v>887.8</v>
      </c>
      <c r="E55" s="8">
        <f t="shared" ref="E55" si="27">E56+E57</f>
        <v>766.62</v>
      </c>
      <c r="F55" s="128">
        <f t="shared" si="2"/>
        <v>0.86350529398513187</v>
      </c>
    </row>
    <row r="56" spans="1:6" ht="21" customHeight="1" x14ac:dyDescent="0.25">
      <c r="A56" s="27"/>
      <c r="B56" s="37" t="s">
        <v>62</v>
      </c>
      <c r="C56" s="42" t="s">
        <v>63</v>
      </c>
      <c r="D56" s="8">
        <v>443.9</v>
      </c>
      <c r="E56" s="8">
        <v>383.31</v>
      </c>
      <c r="F56" s="128">
        <f t="shared" si="2"/>
        <v>0.86350529398513187</v>
      </c>
    </row>
    <row r="57" spans="1:6" ht="22.5" customHeight="1" x14ac:dyDescent="0.25">
      <c r="A57" s="27"/>
      <c r="B57" s="86" t="s">
        <v>161</v>
      </c>
      <c r="C57" s="43" t="s">
        <v>162</v>
      </c>
      <c r="D57" s="8">
        <v>443.9</v>
      </c>
      <c r="E57" s="8">
        <v>383.31</v>
      </c>
      <c r="F57" s="128">
        <f t="shared" si="2"/>
        <v>0.86350529398513187</v>
      </c>
    </row>
    <row r="58" spans="1:6" ht="20.25" customHeight="1" x14ac:dyDescent="0.25">
      <c r="A58" s="27" t="s">
        <v>502</v>
      </c>
      <c r="B58" s="36"/>
      <c r="C58" s="36" t="s">
        <v>61</v>
      </c>
      <c r="D58" s="8">
        <f>D59+D60</f>
        <v>2300.98</v>
      </c>
      <c r="E58" s="8">
        <f t="shared" ref="E58" si="28">E59+E60</f>
        <v>1688.04</v>
      </c>
      <c r="F58" s="128">
        <f t="shared" si="2"/>
        <v>0.7336178497857434</v>
      </c>
    </row>
    <row r="59" spans="1:6" ht="21" customHeight="1" x14ac:dyDescent="0.25">
      <c r="A59" s="27"/>
      <c r="B59" s="37" t="s">
        <v>62</v>
      </c>
      <c r="C59" s="42" t="s">
        <v>63</v>
      </c>
      <c r="D59" s="8">
        <v>1429.87</v>
      </c>
      <c r="E59" s="8">
        <v>1075.9100000000001</v>
      </c>
      <c r="F59" s="128">
        <f t="shared" si="2"/>
        <v>0.75245302020463412</v>
      </c>
    </row>
    <row r="60" spans="1:6" ht="21" customHeight="1" x14ac:dyDescent="0.25">
      <c r="A60" s="27"/>
      <c r="B60" s="86" t="s">
        <v>161</v>
      </c>
      <c r="C60" s="43" t="s">
        <v>162</v>
      </c>
      <c r="D60" s="8">
        <v>871.11</v>
      </c>
      <c r="E60" s="8">
        <v>612.13</v>
      </c>
      <c r="F60" s="128">
        <f t="shared" si="2"/>
        <v>0.70270115140452982</v>
      </c>
    </row>
    <row r="61" spans="1:6" ht="21" customHeight="1" x14ac:dyDescent="0.25">
      <c r="A61" s="113" t="s">
        <v>509</v>
      </c>
      <c r="B61" s="86"/>
      <c r="C61" s="114" t="s">
        <v>501</v>
      </c>
      <c r="D61" s="8">
        <f>D62</f>
        <v>586.84</v>
      </c>
      <c r="E61" s="8">
        <f t="shared" ref="E61" si="29">E62</f>
        <v>455.17</v>
      </c>
      <c r="F61" s="128">
        <f t="shared" si="2"/>
        <v>0.77562879149342234</v>
      </c>
    </row>
    <row r="62" spans="1:6" ht="21" customHeight="1" x14ac:dyDescent="0.25">
      <c r="A62" s="27"/>
      <c r="B62" s="37" t="s">
        <v>62</v>
      </c>
      <c r="C62" s="42" t="s">
        <v>63</v>
      </c>
      <c r="D62" s="8">
        <v>586.84</v>
      </c>
      <c r="E62" s="8">
        <v>455.17</v>
      </c>
      <c r="F62" s="128">
        <f t="shared" si="2"/>
        <v>0.77562879149342234</v>
      </c>
    </row>
    <row r="63" spans="1:6" ht="20.25" customHeight="1" x14ac:dyDescent="0.25">
      <c r="A63" s="27" t="s">
        <v>64</v>
      </c>
      <c r="B63" s="43"/>
      <c r="C63" s="43" t="s">
        <v>65</v>
      </c>
      <c r="D63" s="8">
        <f>D64</f>
        <v>20</v>
      </c>
      <c r="E63" s="8">
        <f t="shared" ref="E63:E65" si="30">E64</f>
        <v>0</v>
      </c>
      <c r="F63" s="128">
        <f t="shared" si="2"/>
        <v>0</v>
      </c>
    </row>
    <row r="64" spans="1:6" ht="35.25" customHeight="1" x14ac:dyDescent="0.25">
      <c r="A64" s="27" t="s">
        <v>66</v>
      </c>
      <c r="B64" s="28"/>
      <c r="C64" s="28" t="s">
        <v>67</v>
      </c>
      <c r="D64" s="8">
        <f>D65</f>
        <v>20</v>
      </c>
      <c r="E64" s="8">
        <f t="shared" si="30"/>
        <v>0</v>
      </c>
      <c r="F64" s="128">
        <f t="shared" si="2"/>
        <v>0</v>
      </c>
    </row>
    <row r="65" spans="1:6" ht="35.25" customHeight="1" x14ac:dyDescent="0.25">
      <c r="A65" s="27" t="s">
        <v>68</v>
      </c>
      <c r="B65" s="36"/>
      <c r="C65" s="36" t="s">
        <v>69</v>
      </c>
      <c r="D65" s="8">
        <f>D66</f>
        <v>20</v>
      </c>
      <c r="E65" s="8">
        <f t="shared" si="30"/>
        <v>0</v>
      </c>
      <c r="F65" s="128">
        <f t="shared" si="2"/>
        <v>0</v>
      </c>
    </row>
    <row r="66" spans="1:6" ht="25.5" customHeight="1" x14ac:dyDescent="0.25">
      <c r="A66" s="27"/>
      <c r="B66" s="37" t="s">
        <v>62</v>
      </c>
      <c r="C66" s="115" t="s">
        <v>63</v>
      </c>
      <c r="D66" s="8">
        <v>20</v>
      </c>
      <c r="E66" s="8">
        <v>0</v>
      </c>
      <c r="F66" s="128">
        <f t="shared" si="2"/>
        <v>0</v>
      </c>
    </row>
    <row r="67" spans="1:6" ht="33.75" customHeight="1" x14ac:dyDescent="0.25">
      <c r="A67" s="27" t="s">
        <v>72</v>
      </c>
      <c r="B67" s="45"/>
      <c r="C67" s="46" t="s">
        <v>73</v>
      </c>
      <c r="D67" s="32">
        <f>D68+D80+D89</f>
        <v>9280.6899999999987</v>
      </c>
      <c r="E67" s="32">
        <f t="shared" ref="E67" si="31">E68+E80+E89</f>
        <v>8573.27</v>
      </c>
      <c r="F67" s="128">
        <f t="shared" si="2"/>
        <v>0.92377506413855026</v>
      </c>
    </row>
    <row r="68" spans="1:6" ht="22.5" customHeight="1" x14ac:dyDescent="0.25">
      <c r="A68" s="27" t="s">
        <v>74</v>
      </c>
      <c r="B68" s="28"/>
      <c r="C68" s="28" t="s">
        <v>75</v>
      </c>
      <c r="D68" s="32">
        <f>D72+D69+D75</f>
        <v>8574.64</v>
      </c>
      <c r="E68" s="32">
        <f t="shared" ref="E68" si="32">E72+E69+E75</f>
        <v>7869.21</v>
      </c>
      <c r="F68" s="128">
        <f t="shared" si="2"/>
        <v>0.91773065691387634</v>
      </c>
    </row>
    <row r="69" spans="1:6" ht="34.5" customHeight="1" x14ac:dyDescent="0.25">
      <c r="A69" s="27" t="s">
        <v>76</v>
      </c>
      <c r="B69" s="47"/>
      <c r="C69" s="47" t="s">
        <v>77</v>
      </c>
      <c r="D69" s="32">
        <f>D70</f>
        <v>5673.38</v>
      </c>
      <c r="E69" s="32">
        <f t="shared" ref="E69:E70" si="33">E70</f>
        <v>5673.38</v>
      </c>
      <c r="F69" s="128">
        <f t="shared" si="2"/>
        <v>1</v>
      </c>
    </row>
    <row r="70" spans="1:6" ht="39.75" customHeight="1" x14ac:dyDescent="0.25">
      <c r="A70" s="27" t="s">
        <v>78</v>
      </c>
      <c r="B70" s="36"/>
      <c r="C70" s="36" t="s">
        <v>12</v>
      </c>
      <c r="D70" s="32">
        <f>D71</f>
        <v>5673.38</v>
      </c>
      <c r="E70" s="32">
        <f t="shared" si="33"/>
        <v>5673.38</v>
      </c>
      <c r="F70" s="128">
        <f t="shared" si="2"/>
        <v>1</v>
      </c>
    </row>
    <row r="71" spans="1:6" ht="36" customHeight="1" x14ac:dyDescent="0.25">
      <c r="A71" s="27"/>
      <c r="B71" s="37" t="s">
        <v>13</v>
      </c>
      <c r="C71" s="48" t="s">
        <v>14</v>
      </c>
      <c r="D71" s="32">
        <v>5673.38</v>
      </c>
      <c r="E71" s="32">
        <v>5673.38</v>
      </c>
      <c r="F71" s="128">
        <f t="shared" si="2"/>
        <v>1</v>
      </c>
    </row>
    <row r="72" spans="1:6" ht="45.6" customHeight="1" x14ac:dyDescent="0.25">
      <c r="A72" s="27" t="s">
        <v>79</v>
      </c>
      <c r="B72" s="28"/>
      <c r="C72" s="28" t="s">
        <v>80</v>
      </c>
      <c r="D72" s="32">
        <f>D73</f>
        <v>335</v>
      </c>
      <c r="E72" s="32">
        <f t="shared" ref="E72:E73" si="34">E73</f>
        <v>329.57</v>
      </c>
      <c r="F72" s="128">
        <f t="shared" si="2"/>
        <v>0.98379104477611934</v>
      </c>
    </row>
    <row r="73" spans="1:6" ht="36" customHeight="1" x14ac:dyDescent="0.25">
      <c r="A73" s="27" t="s">
        <v>81</v>
      </c>
      <c r="B73" s="39"/>
      <c r="C73" s="46" t="s">
        <v>82</v>
      </c>
      <c r="D73" s="32">
        <f>D74</f>
        <v>335</v>
      </c>
      <c r="E73" s="32">
        <f t="shared" si="34"/>
        <v>329.57</v>
      </c>
      <c r="F73" s="128">
        <f t="shared" si="2"/>
        <v>0.98379104477611934</v>
      </c>
    </row>
    <row r="74" spans="1:6" ht="35.25" customHeight="1" x14ac:dyDescent="0.25">
      <c r="A74" s="27"/>
      <c r="B74" s="37" t="s">
        <v>13</v>
      </c>
      <c r="C74" s="48" t="s">
        <v>14</v>
      </c>
      <c r="D74" s="32">
        <v>335</v>
      </c>
      <c r="E74" s="32">
        <v>329.57</v>
      </c>
      <c r="F74" s="128">
        <f t="shared" si="2"/>
        <v>0.98379104477611934</v>
      </c>
    </row>
    <row r="75" spans="1:6" ht="49.5" customHeight="1" x14ac:dyDescent="0.25">
      <c r="A75" s="27" t="s">
        <v>83</v>
      </c>
      <c r="B75" s="47"/>
      <c r="C75" s="47" t="s">
        <v>84</v>
      </c>
      <c r="D75" s="32">
        <f>D76+D78</f>
        <v>2566.2599999999998</v>
      </c>
      <c r="E75" s="32">
        <f t="shared" ref="E75" si="35">E76+E78</f>
        <v>1866.26</v>
      </c>
      <c r="F75" s="128">
        <f t="shared" si="2"/>
        <v>0.72722950909105089</v>
      </c>
    </row>
    <row r="76" spans="1:6" ht="35.25" customHeight="1" x14ac:dyDescent="0.25">
      <c r="A76" s="27" t="s">
        <v>85</v>
      </c>
      <c r="B76" s="39"/>
      <c r="C76" s="39" t="s">
        <v>86</v>
      </c>
      <c r="D76" s="32">
        <f>D77</f>
        <v>44.95</v>
      </c>
      <c r="E76" s="32">
        <f t="shared" ref="E76" si="36">E77</f>
        <v>44.95</v>
      </c>
      <c r="F76" s="128">
        <f t="shared" ref="F76:F139" si="37">E76/D76</f>
        <v>1</v>
      </c>
    </row>
    <row r="77" spans="1:6" ht="35.25" customHeight="1" x14ac:dyDescent="0.25">
      <c r="A77" s="27"/>
      <c r="B77" s="37" t="s">
        <v>13</v>
      </c>
      <c r="C77" s="48" t="s">
        <v>14</v>
      </c>
      <c r="D77" s="32">
        <v>44.95</v>
      </c>
      <c r="E77" s="32">
        <v>44.95</v>
      </c>
      <c r="F77" s="128">
        <f t="shared" si="37"/>
        <v>1</v>
      </c>
    </row>
    <row r="78" spans="1:6" ht="49.5" customHeight="1" x14ac:dyDescent="0.25">
      <c r="A78" s="27" t="s">
        <v>529</v>
      </c>
      <c r="B78" s="39"/>
      <c r="C78" s="39" t="s">
        <v>530</v>
      </c>
      <c r="D78" s="32">
        <f>D79</f>
        <v>2521.31</v>
      </c>
      <c r="E78" s="32">
        <f t="shared" ref="E78" si="38">E79</f>
        <v>1821.31</v>
      </c>
      <c r="F78" s="128">
        <f t="shared" si="37"/>
        <v>0.72236654754869489</v>
      </c>
    </row>
    <row r="79" spans="1:6" ht="35.25" customHeight="1" x14ac:dyDescent="0.25">
      <c r="A79" s="27"/>
      <c r="B79" s="37" t="s">
        <v>13</v>
      </c>
      <c r="C79" s="48" t="s">
        <v>14</v>
      </c>
      <c r="D79" s="32">
        <v>2521.31</v>
      </c>
      <c r="E79" s="32">
        <v>1821.31</v>
      </c>
      <c r="F79" s="128">
        <f t="shared" si="37"/>
        <v>0.72236654754869489</v>
      </c>
    </row>
    <row r="80" spans="1:6" ht="36" customHeight="1" x14ac:dyDescent="0.25">
      <c r="A80" s="27" t="s">
        <v>87</v>
      </c>
      <c r="B80" s="28"/>
      <c r="C80" s="28" t="s">
        <v>88</v>
      </c>
      <c r="D80" s="32">
        <f>D81+D86</f>
        <v>628.16000000000008</v>
      </c>
      <c r="E80" s="32">
        <f t="shared" ref="E80" si="39">E81+E86</f>
        <v>626.87999999999988</v>
      </c>
      <c r="F80" s="128">
        <f t="shared" si="37"/>
        <v>0.99796230259806384</v>
      </c>
    </row>
    <row r="81" spans="1:6" ht="48.75" customHeight="1" x14ac:dyDescent="0.25">
      <c r="A81" s="27" t="s">
        <v>89</v>
      </c>
      <c r="B81" s="28"/>
      <c r="C81" s="28" t="s">
        <v>90</v>
      </c>
      <c r="D81" s="32">
        <f>D82+D84</f>
        <v>539.16000000000008</v>
      </c>
      <c r="E81" s="32">
        <f t="shared" ref="E81" si="40">E82+E84</f>
        <v>539.06999999999994</v>
      </c>
      <c r="F81" s="128">
        <f t="shared" si="37"/>
        <v>0.99983307367015328</v>
      </c>
    </row>
    <row r="82" spans="1:6" ht="30.75" customHeight="1" x14ac:dyDescent="0.25">
      <c r="A82" s="27" t="s">
        <v>91</v>
      </c>
      <c r="B82" s="39"/>
      <c r="C82" s="39" t="s">
        <v>92</v>
      </c>
      <c r="D82" s="32">
        <f>D83</f>
        <v>494.16</v>
      </c>
      <c r="E82" s="32">
        <f t="shared" ref="E82" si="41">E83</f>
        <v>494.07</v>
      </c>
      <c r="F82" s="128">
        <f t="shared" si="37"/>
        <v>0.99981787275376388</v>
      </c>
    </row>
    <row r="83" spans="1:6" ht="35.25" customHeight="1" x14ac:dyDescent="0.25">
      <c r="A83" s="27"/>
      <c r="B83" s="37" t="s">
        <v>13</v>
      </c>
      <c r="C83" s="48" t="s">
        <v>14</v>
      </c>
      <c r="D83" s="32">
        <v>494.16</v>
      </c>
      <c r="E83" s="32">
        <v>494.07</v>
      </c>
      <c r="F83" s="128">
        <f t="shared" si="37"/>
        <v>0.99981787275376388</v>
      </c>
    </row>
    <row r="84" spans="1:6" ht="35.25" customHeight="1" x14ac:dyDescent="0.25">
      <c r="A84" s="27" t="s">
        <v>93</v>
      </c>
      <c r="B84" s="39"/>
      <c r="C84" s="39" t="s">
        <v>94</v>
      </c>
      <c r="D84" s="32">
        <f>D85</f>
        <v>45</v>
      </c>
      <c r="E84" s="32">
        <f t="shared" ref="E84" si="42">E85</f>
        <v>45</v>
      </c>
      <c r="F84" s="128">
        <f t="shared" si="37"/>
        <v>1</v>
      </c>
    </row>
    <row r="85" spans="1:6" ht="35.25" customHeight="1" x14ac:dyDescent="0.25">
      <c r="A85" s="27"/>
      <c r="B85" s="37" t="s">
        <v>13</v>
      </c>
      <c r="C85" s="48" t="s">
        <v>14</v>
      </c>
      <c r="D85" s="32">
        <v>45</v>
      </c>
      <c r="E85" s="32">
        <v>45</v>
      </c>
      <c r="F85" s="128">
        <f t="shared" si="37"/>
        <v>1</v>
      </c>
    </row>
    <row r="86" spans="1:6" ht="34.15" customHeight="1" x14ac:dyDescent="0.25">
      <c r="A86" s="27" t="s">
        <v>95</v>
      </c>
      <c r="B86" s="28"/>
      <c r="C86" s="28" t="s">
        <v>96</v>
      </c>
      <c r="D86" s="32">
        <f>D87</f>
        <v>89</v>
      </c>
      <c r="E86" s="32">
        <f t="shared" ref="E86:E87" si="43">E87</f>
        <v>87.81</v>
      </c>
      <c r="F86" s="128">
        <f t="shared" si="37"/>
        <v>0.98662921348314614</v>
      </c>
    </row>
    <row r="87" spans="1:6" ht="33.75" customHeight="1" x14ac:dyDescent="0.25">
      <c r="A87" s="27" t="s">
        <v>97</v>
      </c>
      <c r="B87" s="39"/>
      <c r="C87" s="39" t="s">
        <v>98</v>
      </c>
      <c r="D87" s="32">
        <f>D88</f>
        <v>89</v>
      </c>
      <c r="E87" s="32">
        <f t="shared" si="43"/>
        <v>87.81</v>
      </c>
      <c r="F87" s="128">
        <f t="shared" si="37"/>
        <v>0.98662921348314614</v>
      </c>
    </row>
    <row r="88" spans="1:6" ht="36" customHeight="1" x14ac:dyDescent="0.25">
      <c r="A88" s="27"/>
      <c r="B88" s="37" t="s">
        <v>13</v>
      </c>
      <c r="C88" s="48" t="s">
        <v>14</v>
      </c>
      <c r="D88" s="32">
        <v>89</v>
      </c>
      <c r="E88" s="32">
        <v>87.81</v>
      </c>
      <c r="F88" s="128">
        <f t="shared" si="37"/>
        <v>0.98662921348314614</v>
      </c>
    </row>
    <row r="89" spans="1:6" ht="41.25" customHeight="1" x14ac:dyDescent="0.25">
      <c r="A89" s="27" t="s">
        <v>99</v>
      </c>
      <c r="B89" s="28"/>
      <c r="C89" s="28" t="s">
        <v>100</v>
      </c>
      <c r="D89" s="32">
        <f>D90+D95</f>
        <v>77.89</v>
      </c>
      <c r="E89" s="32">
        <f t="shared" ref="E89" si="44">E90+E95</f>
        <v>77.180000000000007</v>
      </c>
      <c r="F89" s="128">
        <f t="shared" si="37"/>
        <v>0.99088458081910391</v>
      </c>
    </row>
    <row r="90" spans="1:6" ht="47.25" customHeight="1" x14ac:dyDescent="0.25">
      <c r="A90" s="27" t="s">
        <v>101</v>
      </c>
      <c r="B90" s="28"/>
      <c r="C90" s="28" t="s">
        <v>102</v>
      </c>
      <c r="D90" s="32">
        <f>D91+D93</f>
        <v>38.89</v>
      </c>
      <c r="E90" s="32">
        <f t="shared" ref="E90" si="45">E91+E93</f>
        <v>38.18</v>
      </c>
      <c r="F90" s="128">
        <f t="shared" si="37"/>
        <v>0.9817433787606068</v>
      </c>
    </row>
    <row r="91" spans="1:6" ht="33" customHeight="1" x14ac:dyDescent="0.25">
      <c r="A91" s="27" t="s">
        <v>103</v>
      </c>
      <c r="B91" s="39"/>
      <c r="C91" s="39" t="s">
        <v>104</v>
      </c>
      <c r="D91" s="32">
        <f>D92</f>
        <v>3.7</v>
      </c>
      <c r="E91" s="32">
        <f t="shared" ref="E91" si="46">E92</f>
        <v>3.7</v>
      </c>
      <c r="F91" s="128">
        <f t="shared" si="37"/>
        <v>1</v>
      </c>
    </row>
    <row r="92" spans="1:6" ht="37.5" customHeight="1" x14ac:dyDescent="0.25">
      <c r="A92" s="49"/>
      <c r="B92" s="37" t="s">
        <v>13</v>
      </c>
      <c r="C92" s="48" t="s">
        <v>14</v>
      </c>
      <c r="D92" s="32">
        <v>3.7</v>
      </c>
      <c r="E92" s="32">
        <v>3.7</v>
      </c>
      <c r="F92" s="128">
        <f t="shared" si="37"/>
        <v>1</v>
      </c>
    </row>
    <row r="93" spans="1:6" ht="31.5" customHeight="1" x14ac:dyDescent="0.25">
      <c r="A93" s="27" t="s">
        <v>105</v>
      </c>
      <c r="B93" s="39"/>
      <c r="C93" s="39" t="s">
        <v>106</v>
      </c>
      <c r="D93" s="32">
        <f>D94</f>
        <v>35.19</v>
      </c>
      <c r="E93" s="32">
        <f t="shared" ref="E93" si="47">E94</f>
        <v>34.479999999999997</v>
      </c>
      <c r="F93" s="128">
        <f t="shared" si="37"/>
        <v>0.97982381358340431</v>
      </c>
    </row>
    <row r="94" spans="1:6" ht="37.5" customHeight="1" x14ac:dyDescent="0.25">
      <c r="A94" s="49"/>
      <c r="B94" s="37" t="s">
        <v>13</v>
      </c>
      <c r="C94" s="48" t="s">
        <v>14</v>
      </c>
      <c r="D94" s="32">
        <v>35.19</v>
      </c>
      <c r="E94" s="32">
        <v>34.479999999999997</v>
      </c>
      <c r="F94" s="128">
        <f t="shared" si="37"/>
        <v>0.97982381358340431</v>
      </c>
    </row>
    <row r="95" spans="1:6" ht="36" customHeight="1" x14ac:dyDescent="0.25">
      <c r="A95" s="27" t="s">
        <v>107</v>
      </c>
      <c r="B95" s="39"/>
      <c r="C95" s="39" t="s">
        <v>108</v>
      </c>
      <c r="D95" s="32">
        <f>D96</f>
        <v>39</v>
      </c>
      <c r="E95" s="32">
        <f t="shared" ref="E95:E96" si="48">E96</f>
        <v>39</v>
      </c>
      <c r="F95" s="128">
        <f t="shared" si="37"/>
        <v>1</v>
      </c>
    </row>
    <row r="96" spans="1:6" ht="36" customHeight="1" x14ac:dyDescent="0.25">
      <c r="A96" s="27" t="s">
        <v>109</v>
      </c>
      <c r="B96" s="39"/>
      <c r="C96" s="39" t="s">
        <v>110</v>
      </c>
      <c r="D96" s="32">
        <f>D97</f>
        <v>39</v>
      </c>
      <c r="E96" s="32">
        <f t="shared" si="48"/>
        <v>39</v>
      </c>
      <c r="F96" s="128">
        <f t="shared" si="37"/>
        <v>1</v>
      </c>
    </row>
    <row r="97" spans="1:6" ht="41.25" customHeight="1" x14ac:dyDescent="0.25">
      <c r="A97" s="49"/>
      <c r="B97" s="37" t="s">
        <v>13</v>
      </c>
      <c r="C97" s="48" t="s">
        <v>14</v>
      </c>
      <c r="D97" s="32">
        <v>39</v>
      </c>
      <c r="E97" s="32">
        <v>39</v>
      </c>
      <c r="F97" s="128">
        <f t="shared" si="37"/>
        <v>1</v>
      </c>
    </row>
    <row r="98" spans="1:6" ht="36" customHeight="1" x14ac:dyDescent="0.25">
      <c r="A98" s="27" t="s">
        <v>111</v>
      </c>
      <c r="B98" s="50"/>
      <c r="C98" s="50" t="s">
        <v>112</v>
      </c>
      <c r="D98" s="8">
        <f>D99</f>
        <v>271</v>
      </c>
      <c r="E98" s="8">
        <f t="shared" ref="E98" si="49">E99</f>
        <v>242.82</v>
      </c>
      <c r="F98" s="128">
        <f t="shared" si="37"/>
        <v>0.8960147601476014</v>
      </c>
    </row>
    <row r="99" spans="1:6" ht="39" customHeight="1" x14ac:dyDescent="0.25">
      <c r="A99" s="27" t="s">
        <v>113</v>
      </c>
      <c r="B99" s="50"/>
      <c r="C99" s="40" t="s">
        <v>114</v>
      </c>
      <c r="D99" s="8">
        <f>D100+D103</f>
        <v>271</v>
      </c>
      <c r="E99" s="8">
        <f t="shared" ref="E99" si="50">E100+E103</f>
        <v>242.82</v>
      </c>
      <c r="F99" s="128">
        <f t="shared" si="37"/>
        <v>0.8960147601476014</v>
      </c>
    </row>
    <row r="100" spans="1:6" ht="41.25" customHeight="1" x14ac:dyDescent="0.25">
      <c r="A100" s="27" t="s">
        <v>115</v>
      </c>
      <c r="B100" s="28"/>
      <c r="C100" s="28" t="s">
        <v>116</v>
      </c>
      <c r="D100" s="8">
        <f>D101</f>
        <v>66</v>
      </c>
      <c r="E100" s="8">
        <f t="shared" ref="E100:E101" si="51">E101</f>
        <v>66</v>
      </c>
      <c r="F100" s="128">
        <f t="shared" si="37"/>
        <v>1</v>
      </c>
    </row>
    <row r="101" spans="1:6" ht="33.75" customHeight="1" x14ac:dyDescent="0.25">
      <c r="A101" s="27" t="s">
        <v>117</v>
      </c>
      <c r="B101" s="39"/>
      <c r="C101" s="39" t="s">
        <v>118</v>
      </c>
      <c r="D101" s="8">
        <f>D102</f>
        <v>66</v>
      </c>
      <c r="E101" s="8">
        <f t="shared" si="51"/>
        <v>66</v>
      </c>
      <c r="F101" s="128">
        <f t="shared" si="37"/>
        <v>1</v>
      </c>
    </row>
    <row r="102" spans="1:6" ht="41.25" customHeight="1" x14ac:dyDescent="0.25">
      <c r="A102" s="51"/>
      <c r="B102" s="37" t="s">
        <v>13</v>
      </c>
      <c r="C102" s="48" t="s">
        <v>14</v>
      </c>
      <c r="D102" s="8">
        <v>66</v>
      </c>
      <c r="E102" s="8">
        <v>66</v>
      </c>
      <c r="F102" s="128">
        <f t="shared" si="37"/>
        <v>1</v>
      </c>
    </row>
    <row r="103" spans="1:6" ht="49.5" customHeight="1" x14ac:dyDescent="0.25">
      <c r="A103" s="27" t="s">
        <v>119</v>
      </c>
      <c r="B103" s="28"/>
      <c r="C103" s="28" t="s">
        <v>120</v>
      </c>
      <c r="D103" s="8">
        <f>D104+D106</f>
        <v>205</v>
      </c>
      <c r="E103" s="8">
        <f t="shared" ref="E103" si="52">E104+E106</f>
        <v>176.82</v>
      </c>
      <c r="F103" s="128">
        <f t="shared" si="37"/>
        <v>0.86253658536585365</v>
      </c>
    </row>
    <row r="104" spans="1:6" ht="24.75" customHeight="1" x14ac:dyDescent="0.25">
      <c r="A104" s="27" t="s">
        <v>121</v>
      </c>
      <c r="B104" s="39"/>
      <c r="C104" s="39" t="s">
        <v>122</v>
      </c>
      <c r="D104" s="8">
        <f>D105</f>
        <v>175</v>
      </c>
      <c r="E104" s="8">
        <f t="shared" ref="E104" si="53">E105</f>
        <v>169.62</v>
      </c>
      <c r="F104" s="128">
        <f t="shared" si="37"/>
        <v>0.96925714285714293</v>
      </c>
    </row>
    <row r="105" spans="1:6" ht="36.75" customHeight="1" x14ac:dyDescent="0.25">
      <c r="A105" s="51"/>
      <c r="B105" s="37" t="s">
        <v>13</v>
      </c>
      <c r="C105" s="48" t="s">
        <v>14</v>
      </c>
      <c r="D105" s="8">
        <v>175</v>
      </c>
      <c r="E105" s="8">
        <v>169.62</v>
      </c>
      <c r="F105" s="128">
        <f t="shared" si="37"/>
        <v>0.96925714285714293</v>
      </c>
    </row>
    <row r="106" spans="1:6" ht="47.25" customHeight="1" x14ac:dyDescent="0.25">
      <c r="A106" s="27" t="s">
        <v>123</v>
      </c>
      <c r="B106" s="39"/>
      <c r="C106" s="39" t="s">
        <v>124</v>
      </c>
      <c r="D106" s="8">
        <f>D107</f>
        <v>30</v>
      </c>
      <c r="E106" s="8">
        <f t="shared" ref="E106" si="54">E107</f>
        <v>7.2</v>
      </c>
      <c r="F106" s="128">
        <f t="shared" si="37"/>
        <v>0.24000000000000002</v>
      </c>
    </row>
    <row r="107" spans="1:6" ht="41.25" customHeight="1" x14ac:dyDescent="0.25">
      <c r="A107" s="51"/>
      <c r="B107" s="37" t="s">
        <v>13</v>
      </c>
      <c r="C107" s="48" t="s">
        <v>14</v>
      </c>
      <c r="D107" s="8">
        <v>30</v>
      </c>
      <c r="E107" s="8">
        <v>7.2</v>
      </c>
      <c r="F107" s="128">
        <f t="shared" si="37"/>
        <v>0.24000000000000002</v>
      </c>
    </row>
    <row r="108" spans="1:6" ht="18" customHeight="1" x14ac:dyDescent="0.25">
      <c r="A108" s="27" t="s">
        <v>125</v>
      </c>
      <c r="B108" s="52"/>
      <c r="C108" s="43" t="s">
        <v>126</v>
      </c>
      <c r="D108" s="8">
        <f>D109+D115</f>
        <v>249.89</v>
      </c>
      <c r="E108" s="8">
        <f t="shared" ref="E108" si="55">E109+E115</f>
        <v>145.76999999999998</v>
      </c>
      <c r="F108" s="128">
        <f t="shared" si="37"/>
        <v>0.58333666813397889</v>
      </c>
    </row>
    <row r="109" spans="1:6" ht="35.25" customHeight="1" x14ac:dyDescent="0.25">
      <c r="A109" s="27" t="s">
        <v>127</v>
      </c>
      <c r="B109" s="52"/>
      <c r="C109" s="28" t="s">
        <v>128</v>
      </c>
      <c r="D109" s="8">
        <f>D110</f>
        <v>189.89</v>
      </c>
      <c r="E109" s="8">
        <f t="shared" ref="E109" si="56">E110</f>
        <v>103.57</v>
      </c>
      <c r="F109" s="128">
        <f t="shared" si="37"/>
        <v>0.54542103322976465</v>
      </c>
    </row>
    <row r="110" spans="1:6" ht="32.450000000000003" customHeight="1" x14ac:dyDescent="0.25">
      <c r="A110" s="27" t="s">
        <v>130</v>
      </c>
      <c r="B110" s="56"/>
      <c r="C110" s="57" t="s">
        <v>131</v>
      </c>
      <c r="D110" s="8">
        <f>D111+D113</f>
        <v>189.89</v>
      </c>
      <c r="E110" s="8">
        <f t="shared" ref="E110" si="57">E111+E113</f>
        <v>103.57</v>
      </c>
      <c r="F110" s="128">
        <f t="shared" si="37"/>
        <v>0.54542103322976465</v>
      </c>
    </row>
    <row r="111" spans="1:6" ht="50.25" customHeight="1" x14ac:dyDescent="0.25">
      <c r="A111" s="116" t="s">
        <v>132</v>
      </c>
      <c r="B111" s="56"/>
      <c r="C111" s="58" t="s">
        <v>133</v>
      </c>
      <c r="D111" s="8">
        <f>D112</f>
        <v>3.57</v>
      </c>
      <c r="E111" s="8">
        <f t="shared" ref="E111" si="58">E112</f>
        <v>3.57</v>
      </c>
      <c r="F111" s="128">
        <f t="shared" si="37"/>
        <v>1</v>
      </c>
    </row>
    <row r="112" spans="1:6" ht="19.5" customHeight="1" x14ac:dyDescent="0.25">
      <c r="A112" s="7"/>
      <c r="B112" s="55">
        <v>800</v>
      </c>
      <c r="C112" s="43" t="s">
        <v>129</v>
      </c>
      <c r="D112" s="8">
        <v>3.57</v>
      </c>
      <c r="E112" s="8">
        <v>3.57</v>
      </c>
      <c r="F112" s="128">
        <f t="shared" si="37"/>
        <v>1</v>
      </c>
    </row>
    <row r="113" spans="1:6" ht="40.5" customHeight="1" x14ac:dyDescent="0.25">
      <c r="A113" s="27" t="s">
        <v>134</v>
      </c>
      <c r="B113" s="55"/>
      <c r="C113" s="43" t="s">
        <v>135</v>
      </c>
      <c r="D113" s="8">
        <f>D114</f>
        <v>186.32</v>
      </c>
      <c r="E113" s="8">
        <f t="shared" ref="E113" si="59">E114</f>
        <v>100</v>
      </c>
      <c r="F113" s="128">
        <f t="shared" si="37"/>
        <v>0.53671103477887505</v>
      </c>
    </row>
    <row r="114" spans="1:6" ht="19.5" customHeight="1" x14ac:dyDescent="0.25">
      <c r="A114" s="7"/>
      <c r="B114" s="55">
        <v>800</v>
      </c>
      <c r="C114" s="43" t="s">
        <v>129</v>
      </c>
      <c r="D114" s="8">
        <v>186.32</v>
      </c>
      <c r="E114" s="8">
        <v>100</v>
      </c>
      <c r="F114" s="128">
        <f t="shared" si="37"/>
        <v>0.53671103477887505</v>
      </c>
    </row>
    <row r="115" spans="1:6" ht="37.5" customHeight="1" x14ac:dyDescent="0.25">
      <c r="A115" s="27" t="s">
        <v>136</v>
      </c>
      <c r="B115" s="55"/>
      <c r="C115" s="28" t="s">
        <v>137</v>
      </c>
      <c r="D115" s="8">
        <f>D116</f>
        <v>60</v>
      </c>
      <c r="E115" s="8">
        <f t="shared" ref="E115:E117" si="60">E116</f>
        <v>42.2</v>
      </c>
      <c r="F115" s="128">
        <f t="shared" si="37"/>
        <v>0.70333333333333337</v>
      </c>
    </row>
    <row r="116" spans="1:6" ht="48.6" customHeight="1" x14ac:dyDescent="0.25">
      <c r="A116" s="27" t="s">
        <v>138</v>
      </c>
      <c r="B116" s="28"/>
      <c r="C116" s="28" t="s">
        <v>139</v>
      </c>
      <c r="D116" s="8">
        <f>D117</f>
        <v>60</v>
      </c>
      <c r="E116" s="8">
        <f t="shared" si="60"/>
        <v>42.2</v>
      </c>
      <c r="F116" s="128">
        <f t="shared" si="37"/>
        <v>0.70333333333333337</v>
      </c>
    </row>
    <row r="117" spans="1:6" ht="32.25" customHeight="1" x14ac:dyDescent="0.25">
      <c r="A117" s="27" t="s">
        <v>140</v>
      </c>
      <c r="B117" s="28"/>
      <c r="C117" s="28" t="s">
        <v>141</v>
      </c>
      <c r="D117" s="8">
        <f>D118</f>
        <v>60</v>
      </c>
      <c r="E117" s="8">
        <f t="shared" si="60"/>
        <v>42.2</v>
      </c>
      <c r="F117" s="128">
        <f t="shared" si="37"/>
        <v>0.70333333333333337</v>
      </c>
    </row>
    <row r="118" spans="1:6" ht="45" customHeight="1" x14ac:dyDescent="0.25">
      <c r="A118" s="27"/>
      <c r="B118" s="37" t="s">
        <v>13</v>
      </c>
      <c r="C118" s="48" t="s">
        <v>14</v>
      </c>
      <c r="D118" s="8">
        <v>60</v>
      </c>
      <c r="E118" s="8">
        <v>42.2</v>
      </c>
      <c r="F118" s="128">
        <f t="shared" si="37"/>
        <v>0.70333333333333337</v>
      </c>
    </row>
    <row r="119" spans="1:6" ht="49.5" customHeight="1" x14ac:dyDescent="0.25">
      <c r="A119" s="27" t="s">
        <v>142</v>
      </c>
      <c r="B119" s="59"/>
      <c r="C119" s="46" t="s">
        <v>143</v>
      </c>
      <c r="D119" s="8">
        <f>D120+D153</f>
        <v>123734.23000000001</v>
      </c>
      <c r="E119" s="8">
        <f t="shared" ref="E119" si="61">E120+E153</f>
        <v>104047.49</v>
      </c>
      <c r="F119" s="128">
        <f t="shared" si="37"/>
        <v>0.84089495687652471</v>
      </c>
    </row>
    <row r="120" spans="1:6" ht="40.5" customHeight="1" x14ac:dyDescent="0.25">
      <c r="A120" s="27" t="s">
        <v>144</v>
      </c>
      <c r="B120" s="28"/>
      <c r="C120" s="28" t="s">
        <v>145</v>
      </c>
      <c r="D120" s="8">
        <f>D121+D126+D140+D150+D145</f>
        <v>123604.23000000001</v>
      </c>
      <c r="E120" s="8">
        <f t="shared" ref="E120" si="62">E121+E126+E140+E150+E145</f>
        <v>103920.55</v>
      </c>
      <c r="F120" s="128">
        <f t="shared" si="37"/>
        <v>0.84075237554572357</v>
      </c>
    </row>
    <row r="121" spans="1:6" ht="51.75" customHeight="1" x14ac:dyDescent="0.25">
      <c r="A121" s="27" t="s">
        <v>146</v>
      </c>
      <c r="B121" s="60"/>
      <c r="C121" s="60" t="s">
        <v>147</v>
      </c>
      <c r="D121" s="8">
        <f>D122+D124</f>
        <v>17121.129999999997</v>
      </c>
      <c r="E121" s="8">
        <f t="shared" ref="E121" si="63">E122+E124</f>
        <v>1129</v>
      </c>
      <c r="F121" s="128">
        <f t="shared" si="37"/>
        <v>6.5941909208095506E-2</v>
      </c>
    </row>
    <row r="122" spans="1:6" ht="48" customHeight="1" x14ac:dyDescent="0.25">
      <c r="A122" s="27" t="s">
        <v>148</v>
      </c>
      <c r="B122" s="61"/>
      <c r="C122" s="61" t="s">
        <v>510</v>
      </c>
      <c r="D122" s="8">
        <f>D123</f>
        <v>15992.13</v>
      </c>
      <c r="E122" s="8">
        <f t="shared" ref="E122" si="64">E123</f>
        <v>0</v>
      </c>
      <c r="F122" s="128">
        <f t="shared" si="37"/>
        <v>0</v>
      </c>
    </row>
    <row r="123" spans="1:6" ht="36" customHeight="1" x14ac:dyDescent="0.25">
      <c r="A123" s="56"/>
      <c r="B123" s="62" t="s">
        <v>149</v>
      </c>
      <c r="C123" s="63" t="s">
        <v>150</v>
      </c>
      <c r="D123" s="8">
        <v>15992.13</v>
      </c>
      <c r="E123" s="8">
        <v>0</v>
      </c>
      <c r="F123" s="128">
        <f t="shared" si="37"/>
        <v>0</v>
      </c>
    </row>
    <row r="124" spans="1:6" ht="48.75" customHeight="1" x14ac:dyDescent="0.25">
      <c r="A124" s="56" t="s">
        <v>511</v>
      </c>
      <c r="B124" s="62"/>
      <c r="C124" s="61" t="s">
        <v>510</v>
      </c>
      <c r="D124" s="8">
        <f>D125</f>
        <v>1129</v>
      </c>
      <c r="E124" s="8">
        <f t="shared" ref="E124" si="65">E125</f>
        <v>1129</v>
      </c>
      <c r="F124" s="128">
        <f t="shared" si="37"/>
        <v>1</v>
      </c>
    </row>
    <row r="125" spans="1:6" ht="34.5" customHeight="1" x14ac:dyDescent="0.25">
      <c r="A125" s="56"/>
      <c r="B125" s="62" t="s">
        <v>149</v>
      </c>
      <c r="C125" s="63" t="s">
        <v>150</v>
      </c>
      <c r="D125" s="8">
        <v>1129</v>
      </c>
      <c r="E125" s="8">
        <v>1129</v>
      </c>
      <c r="F125" s="128">
        <f t="shared" si="37"/>
        <v>1</v>
      </c>
    </row>
    <row r="126" spans="1:6" ht="39" customHeight="1" x14ac:dyDescent="0.25">
      <c r="A126" s="27" t="s">
        <v>151</v>
      </c>
      <c r="B126" s="64"/>
      <c r="C126" s="65" t="s">
        <v>152</v>
      </c>
      <c r="D126" s="8">
        <f>D129+D132+D134+D138+D127+D136</f>
        <v>78263.31</v>
      </c>
      <c r="E126" s="8">
        <f t="shared" ref="E126" si="66">E129+E132+E134+E138+E127+E136</f>
        <v>75337.009999999995</v>
      </c>
      <c r="F126" s="128">
        <f t="shared" si="37"/>
        <v>0.96260955484760347</v>
      </c>
    </row>
    <row r="127" spans="1:6" ht="27" customHeight="1" x14ac:dyDescent="0.25">
      <c r="A127" s="27" t="s">
        <v>520</v>
      </c>
      <c r="B127" s="66"/>
      <c r="C127" s="66" t="s">
        <v>154</v>
      </c>
      <c r="D127" s="8">
        <f>D128</f>
        <v>1060.68</v>
      </c>
      <c r="E127" s="8">
        <f t="shared" ref="E127" si="67">E128</f>
        <v>840.21</v>
      </c>
      <c r="F127" s="128">
        <f t="shared" si="37"/>
        <v>0.79214277633216423</v>
      </c>
    </row>
    <row r="128" spans="1:6" ht="36" customHeight="1" x14ac:dyDescent="0.25">
      <c r="A128" s="27"/>
      <c r="B128" s="44" t="s">
        <v>70</v>
      </c>
      <c r="C128" s="42" t="s">
        <v>71</v>
      </c>
      <c r="D128" s="8">
        <v>1060.68</v>
      </c>
      <c r="E128" s="8">
        <v>840.21</v>
      </c>
      <c r="F128" s="128">
        <f t="shared" si="37"/>
        <v>0.79214277633216423</v>
      </c>
    </row>
    <row r="129" spans="1:6" ht="21.75" customHeight="1" x14ac:dyDescent="0.25">
      <c r="A129" s="27" t="s">
        <v>153</v>
      </c>
      <c r="B129" s="66"/>
      <c r="C129" s="66" t="s">
        <v>154</v>
      </c>
      <c r="D129" s="8">
        <f>D130+D131</f>
        <v>55845</v>
      </c>
      <c r="E129" s="8">
        <f t="shared" ref="E129" si="68">E130+E131</f>
        <v>53414.879999999997</v>
      </c>
      <c r="F129" s="128">
        <f t="shared" si="37"/>
        <v>0.95648455546602196</v>
      </c>
    </row>
    <row r="130" spans="1:6" ht="33" customHeight="1" x14ac:dyDescent="0.25">
      <c r="A130" s="67"/>
      <c r="B130" s="44" t="s">
        <v>70</v>
      </c>
      <c r="C130" s="42" t="s">
        <v>71</v>
      </c>
      <c r="D130" s="8">
        <v>55719.87</v>
      </c>
      <c r="E130" s="8">
        <v>53289.75</v>
      </c>
      <c r="F130" s="128">
        <f t="shared" si="37"/>
        <v>0.95638683291974658</v>
      </c>
    </row>
    <row r="131" spans="1:6" ht="23.25" customHeight="1" x14ac:dyDescent="0.25">
      <c r="A131" s="67"/>
      <c r="B131" s="86" t="s">
        <v>161</v>
      </c>
      <c r="C131" s="43" t="s">
        <v>162</v>
      </c>
      <c r="D131" s="8">
        <v>125.13</v>
      </c>
      <c r="E131" s="8">
        <v>125.13</v>
      </c>
      <c r="F131" s="128">
        <f t="shared" si="37"/>
        <v>1</v>
      </c>
    </row>
    <row r="132" spans="1:6" ht="19.5" customHeight="1" x14ac:dyDescent="0.25">
      <c r="A132" s="27" t="s">
        <v>155</v>
      </c>
      <c r="B132" s="66"/>
      <c r="C132" s="66" t="s">
        <v>156</v>
      </c>
      <c r="D132" s="8">
        <f>D133</f>
        <v>17563.41</v>
      </c>
      <c r="E132" s="8">
        <f t="shared" ref="E132" si="69">E133</f>
        <v>17488.919999999998</v>
      </c>
      <c r="F132" s="128">
        <f t="shared" si="37"/>
        <v>0.99575879627020025</v>
      </c>
    </row>
    <row r="133" spans="1:6" ht="32.450000000000003" customHeight="1" x14ac:dyDescent="0.25">
      <c r="A133" s="67"/>
      <c r="B133" s="44" t="s">
        <v>70</v>
      </c>
      <c r="C133" s="42" t="s">
        <v>71</v>
      </c>
      <c r="D133" s="8">
        <v>17563.41</v>
      </c>
      <c r="E133" s="8">
        <v>17488.919999999998</v>
      </c>
      <c r="F133" s="128">
        <f t="shared" si="37"/>
        <v>0.99575879627020025</v>
      </c>
    </row>
    <row r="134" spans="1:6" ht="19.5" customHeight="1" x14ac:dyDescent="0.25">
      <c r="A134" s="27" t="s">
        <v>157</v>
      </c>
      <c r="B134" s="9"/>
      <c r="C134" s="9" t="s">
        <v>158</v>
      </c>
      <c r="D134" s="8">
        <f>D135</f>
        <v>330</v>
      </c>
      <c r="E134" s="8">
        <f t="shared" ref="E134" si="70">E135</f>
        <v>129.47</v>
      </c>
      <c r="F134" s="128">
        <f t="shared" si="37"/>
        <v>0.39233333333333331</v>
      </c>
    </row>
    <row r="135" spans="1:6" ht="32.450000000000003" customHeight="1" x14ac:dyDescent="0.25">
      <c r="A135" s="67"/>
      <c r="B135" s="44" t="s">
        <v>70</v>
      </c>
      <c r="C135" s="42" t="s">
        <v>71</v>
      </c>
      <c r="D135" s="8">
        <v>330</v>
      </c>
      <c r="E135" s="8">
        <v>129.47</v>
      </c>
      <c r="F135" s="128">
        <f t="shared" si="37"/>
        <v>0.39233333333333331</v>
      </c>
    </row>
    <row r="136" spans="1:6" ht="32.450000000000003" customHeight="1" x14ac:dyDescent="0.25">
      <c r="A136" s="27" t="s">
        <v>521</v>
      </c>
      <c r="B136" s="39"/>
      <c r="C136" s="39" t="s">
        <v>522</v>
      </c>
      <c r="D136" s="8">
        <f>D137</f>
        <v>2355.92</v>
      </c>
      <c r="E136" s="8">
        <f t="shared" ref="E136" si="71">E137</f>
        <v>2355.92</v>
      </c>
      <c r="F136" s="128">
        <f t="shared" si="37"/>
        <v>1</v>
      </c>
    </row>
    <row r="137" spans="1:6" ht="22.5" customHeight="1" x14ac:dyDescent="0.25">
      <c r="A137" s="67"/>
      <c r="B137" s="86" t="s">
        <v>161</v>
      </c>
      <c r="C137" s="43" t="s">
        <v>162</v>
      </c>
      <c r="D137" s="8">
        <v>2355.92</v>
      </c>
      <c r="E137" s="8">
        <v>2355.92</v>
      </c>
      <c r="F137" s="128">
        <f t="shared" si="37"/>
        <v>1</v>
      </c>
    </row>
    <row r="138" spans="1:6" ht="50.25" customHeight="1" x14ac:dyDescent="0.25">
      <c r="A138" s="27" t="s">
        <v>159</v>
      </c>
      <c r="B138" s="117"/>
      <c r="C138" s="117" t="s">
        <v>160</v>
      </c>
      <c r="D138" s="8">
        <f>D139</f>
        <v>1108.3</v>
      </c>
      <c r="E138" s="8">
        <f t="shared" ref="E138" si="72">E139</f>
        <v>1107.6099999999999</v>
      </c>
      <c r="F138" s="128">
        <f t="shared" si="37"/>
        <v>0.99937742488495884</v>
      </c>
    </row>
    <row r="139" spans="1:6" ht="22.5" customHeight="1" x14ac:dyDescent="0.25">
      <c r="A139" s="67"/>
      <c r="B139" s="86" t="s">
        <v>161</v>
      </c>
      <c r="C139" s="43" t="s">
        <v>162</v>
      </c>
      <c r="D139" s="8">
        <v>1108.3</v>
      </c>
      <c r="E139" s="8">
        <v>1107.6099999999999</v>
      </c>
      <c r="F139" s="128">
        <f t="shared" si="37"/>
        <v>0.99937742488495884</v>
      </c>
    </row>
    <row r="140" spans="1:6" ht="20.25" customHeight="1" x14ac:dyDescent="0.25">
      <c r="A140" s="27" t="s">
        <v>163</v>
      </c>
      <c r="B140" s="68"/>
      <c r="C140" s="9" t="s">
        <v>164</v>
      </c>
      <c r="D140" s="8">
        <f>D141+D143</f>
        <v>1745.5</v>
      </c>
      <c r="E140" s="8">
        <f t="shared" ref="E140" si="73">E141+E143</f>
        <v>1001.6</v>
      </c>
      <c r="F140" s="128">
        <f t="shared" ref="F140:F203" si="74">E140/D140</f>
        <v>0.57381839014608993</v>
      </c>
    </row>
    <row r="141" spans="1:6" ht="20.25" customHeight="1" x14ac:dyDescent="0.25">
      <c r="A141" s="27" t="s">
        <v>165</v>
      </c>
      <c r="B141" s="9"/>
      <c r="C141" s="9" t="s">
        <v>166</v>
      </c>
      <c r="D141" s="8">
        <f>D142</f>
        <v>1245.5</v>
      </c>
      <c r="E141" s="8">
        <f t="shared" ref="E141" si="75">E142</f>
        <v>982.46</v>
      </c>
      <c r="F141" s="128">
        <f t="shared" si="74"/>
        <v>0.78880770774789244</v>
      </c>
    </row>
    <row r="142" spans="1:6" ht="31.5" customHeight="1" x14ac:dyDescent="0.25">
      <c r="A142" s="27"/>
      <c r="B142" s="44" t="s">
        <v>70</v>
      </c>
      <c r="C142" s="42" t="s">
        <v>71</v>
      </c>
      <c r="D142" s="8">
        <v>1245.5</v>
      </c>
      <c r="E142" s="8">
        <v>982.46</v>
      </c>
      <c r="F142" s="128">
        <f t="shared" si="74"/>
        <v>0.78880770774789244</v>
      </c>
    </row>
    <row r="143" spans="1:6" ht="21.75" customHeight="1" x14ac:dyDescent="0.25">
      <c r="A143" s="27" t="s">
        <v>167</v>
      </c>
      <c r="B143" s="42"/>
      <c r="C143" s="42" t="s">
        <v>168</v>
      </c>
      <c r="D143" s="8">
        <f>D144</f>
        <v>500</v>
      </c>
      <c r="E143" s="8">
        <f t="shared" ref="E143" si="76">E144</f>
        <v>19.14</v>
      </c>
      <c r="F143" s="128">
        <f t="shared" si="74"/>
        <v>3.8280000000000002E-2</v>
      </c>
    </row>
    <row r="144" spans="1:6" ht="36.75" customHeight="1" x14ac:dyDescent="0.25">
      <c r="A144" s="27"/>
      <c r="B144" s="62" t="s">
        <v>149</v>
      </c>
      <c r="C144" s="63" t="s">
        <v>150</v>
      </c>
      <c r="D144" s="8">
        <v>500</v>
      </c>
      <c r="E144" s="8">
        <v>19.14</v>
      </c>
      <c r="F144" s="128">
        <f t="shared" si="74"/>
        <v>3.8280000000000002E-2</v>
      </c>
    </row>
    <row r="145" spans="1:6" ht="31.5" customHeight="1" x14ac:dyDescent="0.25">
      <c r="A145" s="27" t="s">
        <v>169</v>
      </c>
      <c r="B145" s="46"/>
      <c r="C145" s="46" t="s">
        <v>170</v>
      </c>
      <c r="D145" s="8">
        <f>D148+D146</f>
        <v>13042.19</v>
      </c>
      <c r="E145" s="8">
        <f t="shared" ref="E145" si="77">E148+E146</f>
        <v>13041.69</v>
      </c>
      <c r="F145" s="128">
        <f t="shared" si="74"/>
        <v>0.99996166288023713</v>
      </c>
    </row>
    <row r="146" spans="1:6" ht="31.5" customHeight="1" x14ac:dyDescent="0.25">
      <c r="A146" s="27" t="s">
        <v>523</v>
      </c>
      <c r="B146" s="69"/>
      <c r="C146" s="60" t="s">
        <v>524</v>
      </c>
      <c r="D146" s="8">
        <f>D147</f>
        <v>75.489999999999995</v>
      </c>
      <c r="E146" s="8">
        <f t="shared" ref="E146" si="78">E147</f>
        <v>75</v>
      </c>
      <c r="F146" s="128">
        <f t="shared" si="74"/>
        <v>0.99350907404954303</v>
      </c>
    </row>
    <row r="147" spans="1:6" ht="31.5" customHeight="1" x14ac:dyDescent="0.25">
      <c r="A147" s="27"/>
      <c r="B147" s="44" t="s">
        <v>70</v>
      </c>
      <c r="C147" s="42" t="s">
        <v>71</v>
      </c>
      <c r="D147" s="8">
        <v>75.489999999999995</v>
      </c>
      <c r="E147" s="8">
        <v>75</v>
      </c>
      <c r="F147" s="128">
        <f t="shared" si="74"/>
        <v>0.99350907404954303</v>
      </c>
    </row>
    <row r="148" spans="1:6" ht="38.25" customHeight="1" x14ac:dyDescent="0.25">
      <c r="A148" s="27" t="s">
        <v>499</v>
      </c>
      <c r="B148" s="69"/>
      <c r="C148" s="60" t="s">
        <v>498</v>
      </c>
      <c r="D148" s="8">
        <f>D149</f>
        <v>12966.7</v>
      </c>
      <c r="E148" s="8">
        <f t="shared" ref="E148" si="79">E149</f>
        <v>12966.69</v>
      </c>
      <c r="F148" s="128">
        <f t="shared" si="74"/>
        <v>0.99999922879375625</v>
      </c>
    </row>
    <row r="149" spans="1:6" ht="37.5" customHeight="1" x14ac:dyDescent="0.25">
      <c r="A149" s="27"/>
      <c r="B149" s="44" t="s">
        <v>70</v>
      </c>
      <c r="C149" s="42" t="s">
        <v>71</v>
      </c>
      <c r="D149" s="8">
        <v>12966.7</v>
      </c>
      <c r="E149" s="8">
        <v>12966.69</v>
      </c>
      <c r="F149" s="128">
        <f t="shared" si="74"/>
        <v>0.99999922879375625</v>
      </c>
    </row>
    <row r="150" spans="1:6" ht="32.450000000000003" customHeight="1" x14ac:dyDescent="0.25">
      <c r="A150" s="27" t="s">
        <v>171</v>
      </c>
      <c r="B150" s="118"/>
      <c r="C150" s="46" t="s">
        <v>172</v>
      </c>
      <c r="D150" s="8">
        <f>D151</f>
        <v>13432.1</v>
      </c>
      <c r="E150" s="8">
        <f t="shared" ref="E150:E151" si="80">E151</f>
        <v>13411.25</v>
      </c>
      <c r="F150" s="128">
        <f t="shared" si="74"/>
        <v>0.99844774830443483</v>
      </c>
    </row>
    <row r="151" spans="1:6" ht="35.25" customHeight="1" x14ac:dyDescent="0.25">
      <c r="A151" s="27" t="s">
        <v>173</v>
      </c>
      <c r="B151" s="39"/>
      <c r="C151" s="39" t="s">
        <v>174</v>
      </c>
      <c r="D151" s="8">
        <f>D152</f>
        <v>13432.1</v>
      </c>
      <c r="E151" s="8">
        <f t="shared" si="80"/>
        <v>13411.25</v>
      </c>
      <c r="F151" s="128">
        <f t="shared" si="74"/>
        <v>0.99844774830443483</v>
      </c>
    </row>
    <row r="152" spans="1:6" ht="19.5" customHeight="1" x14ac:dyDescent="0.25">
      <c r="A152" s="27"/>
      <c r="B152" s="55">
        <v>800</v>
      </c>
      <c r="C152" s="43" t="s">
        <v>129</v>
      </c>
      <c r="D152" s="8">
        <v>13432.1</v>
      </c>
      <c r="E152" s="8">
        <v>13411.25</v>
      </c>
      <c r="F152" s="128">
        <f t="shared" si="74"/>
        <v>0.99844774830443483</v>
      </c>
    </row>
    <row r="153" spans="1:6" ht="17.25" customHeight="1" x14ac:dyDescent="0.25">
      <c r="A153" s="27" t="s">
        <v>175</v>
      </c>
      <c r="B153" s="55"/>
      <c r="C153" s="28" t="s">
        <v>176</v>
      </c>
      <c r="D153" s="8">
        <f>D154+D157</f>
        <v>130</v>
      </c>
      <c r="E153" s="8">
        <f t="shared" ref="E153" si="81">E154+E157</f>
        <v>126.94</v>
      </c>
      <c r="F153" s="128">
        <f t="shared" si="74"/>
        <v>0.97646153846153849</v>
      </c>
    </row>
    <row r="154" spans="1:6" ht="21" customHeight="1" x14ac:dyDescent="0.25">
      <c r="A154" s="56" t="s">
        <v>177</v>
      </c>
      <c r="B154" s="70"/>
      <c r="C154" s="70" t="s">
        <v>178</v>
      </c>
      <c r="D154" s="8">
        <f>D155</f>
        <v>100</v>
      </c>
      <c r="E154" s="8">
        <f t="shared" ref="E154:E155" si="82">E155</f>
        <v>98.64</v>
      </c>
      <c r="F154" s="128">
        <f t="shared" si="74"/>
        <v>0.98640000000000005</v>
      </c>
    </row>
    <row r="155" spans="1:6" ht="34.5" customHeight="1" x14ac:dyDescent="0.25">
      <c r="A155" s="27" t="s">
        <v>179</v>
      </c>
      <c r="B155" s="65"/>
      <c r="C155" s="65" t="s">
        <v>180</v>
      </c>
      <c r="D155" s="8">
        <f>D156</f>
        <v>100</v>
      </c>
      <c r="E155" s="8">
        <f t="shared" si="82"/>
        <v>98.64</v>
      </c>
      <c r="F155" s="128">
        <f t="shared" si="74"/>
        <v>0.98640000000000005</v>
      </c>
    </row>
    <row r="156" spans="1:6" ht="32.450000000000003" customHeight="1" x14ac:dyDescent="0.25">
      <c r="A156" s="27"/>
      <c r="B156" s="44" t="s">
        <v>70</v>
      </c>
      <c r="C156" s="42" t="s">
        <v>71</v>
      </c>
      <c r="D156" s="8">
        <v>100</v>
      </c>
      <c r="E156" s="8">
        <v>98.64</v>
      </c>
      <c r="F156" s="128">
        <f t="shared" si="74"/>
        <v>0.98640000000000005</v>
      </c>
    </row>
    <row r="157" spans="1:6" ht="32.25" customHeight="1" x14ac:dyDescent="0.25">
      <c r="A157" s="56" t="s">
        <v>181</v>
      </c>
      <c r="B157" s="9"/>
      <c r="C157" s="60" t="s">
        <v>182</v>
      </c>
      <c r="D157" s="8">
        <f>D158+D160+D162</f>
        <v>30</v>
      </c>
      <c r="E157" s="8">
        <f t="shared" ref="E157" si="83">E158+E160+E162</f>
        <v>28.3</v>
      </c>
      <c r="F157" s="128">
        <f t="shared" si="74"/>
        <v>0.94333333333333336</v>
      </c>
    </row>
    <row r="158" spans="1:6" ht="33.75" customHeight="1" x14ac:dyDescent="0.25">
      <c r="A158" s="27" t="s">
        <v>183</v>
      </c>
      <c r="B158" s="70"/>
      <c r="C158" s="71" t="s">
        <v>184</v>
      </c>
      <c r="D158" s="8">
        <f>D159</f>
        <v>3</v>
      </c>
      <c r="E158" s="8">
        <f t="shared" ref="E158" si="84">E159</f>
        <v>3</v>
      </c>
      <c r="F158" s="128">
        <f t="shared" si="74"/>
        <v>1</v>
      </c>
    </row>
    <row r="159" spans="1:6" ht="32.25" customHeight="1" x14ac:dyDescent="0.25">
      <c r="A159" s="72"/>
      <c r="B159" s="44" t="s">
        <v>70</v>
      </c>
      <c r="C159" s="42" t="s">
        <v>71</v>
      </c>
      <c r="D159" s="8">
        <v>3</v>
      </c>
      <c r="E159" s="8">
        <v>3</v>
      </c>
      <c r="F159" s="128">
        <f t="shared" si="74"/>
        <v>1</v>
      </c>
    </row>
    <row r="160" spans="1:6" ht="49.9" customHeight="1" x14ac:dyDescent="0.25">
      <c r="A160" s="27" t="s">
        <v>185</v>
      </c>
      <c r="B160" s="65"/>
      <c r="C160" s="65" t="s">
        <v>186</v>
      </c>
      <c r="D160" s="8">
        <f>D161</f>
        <v>22</v>
      </c>
      <c r="E160" s="8">
        <f t="shared" ref="E160" si="85">E161</f>
        <v>22</v>
      </c>
      <c r="F160" s="128">
        <f t="shared" si="74"/>
        <v>1</v>
      </c>
    </row>
    <row r="161" spans="1:6" ht="34.5" customHeight="1" x14ac:dyDescent="0.25">
      <c r="A161" s="72"/>
      <c r="B161" s="37" t="s">
        <v>13</v>
      </c>
      <c r="C161" s="48" t="s">
        <v>14</v>
      </c>
      <c r="D161" s="8">
        <v>22</v>
      </c>
      <c r="E161" s="8">
        <v>22</v>
      </c>
      <c r="F161" s="128">
        <f t="shared" si="74"/>
        <v>1</v>
      </c>
    </row>
    <row r="162" spans="1:6" ht="34.5" customHeight="1" x14ac:dyDescent="0.25">
      <c r="A162" s="27" t="s">
        <v>187</v>
      </c>
      <c r="B162" s="65"/>
      <c r="C162" s="65" t="s">
        <v>188</v>
      </c>
      <c r="D162" s="32">
        <f>D163</f>
        <v>5</v>
      </c>
      <c r="E162" s="32">
        <f t="shared" ref="E162" si="86">E163</f>
        <v>3.3</v>
      </c>
      <c r="F162" s="128">
        <f t="shared" si="74"/>
        <v>0.65999999999999992</v>
      </c>
    </row>
    <row r="163" spans="1:6" ht="36" customHeight="1" x14ac:dyDescent="0.25">
      <c r="A163" s="72"/>
      <c r="B163" s="37" t="s">
        <v>13</v>
      </c>
      <c r="C163" s="48" t="s">
        <v>14</v>
      </c>
      <c r="D163" s="32">
        <v>5</v>
      </c>
      <c r="E163" s="32">
        <v>3.3</v>
      </c>
      <c r="F163" s="128">
        <f t="shared" si="74"/>
        <v>0.65999999999999992</v>
      </c>
    </row>
    <row r="164" spans="1:6" ht="19.5" customHeight="1" x14ac:dyDescent="0.25">
      <c r="A164" s="27" t="s">
        <v>189</v>
      </c>
      <c r="B164" s="28"/>
      <c r="C164" s="28" t="s">
        <v>190</v>
      </c>
      <c r="D164" s="32">
        <f>D165+D180+D200+D204+D211</f>
        <v>366623.87000000005</v>
      </c>
      <c r="E164" s="32">
        <f t="shared" ref="E164" si="87">E165+E180+E200+E204+E211</f>
        <v>346634.71</v>
      </c>
      <c r="F164" s="128">
        <f t="shared" si="74"/>
        <v>0.94547774535247797</v>
      </c>
    </row>
    <row r="165" spans="1:6" ht="36" customHeight="1" x14ac:dyDescent="0.25">
      <c r="A165" s="27" t="s">
        <v>191</v>
      </c>
      <c r="B165" s="28"/>
      <c r="C165" s="28" t="s">
        <v>192</v>
      </c>
      <c r="D165" s="32">
        <f>D166+D169+D176</f>
        <v>117722.3</v>
      </c>
      <c r="E165" s="32">
        <f t="shared" ref="E165" si="88">E166+E169+E176</f>
        <v>110525.81000000001</v>
      </c>
      <c r="F165" s="128">
        <f t="shared" si="74"/>
        <v>0.93886893137493921</v>
      </c>
    </row>
    <row r="166" spans="1:6" ht="34.5" customHeight="1" x14ac:dyDescent="0.25">
      <c r="A166" s="27" t="s">
        <v>193</v>
      </c>
      <c r="B166" s="28"/>
      <c r="C166" s="28" t="s">
        <v>194</v>
      </c>
      <c r="D166" s="32">
        <f>D167</f>
        <v>30851.45</v>
      </c>
      <c r="E166" s="32">
        <f t="shared" ref="E166:E167" si="89">E167</f>
        <v>30851.45</v>
      </c>
      <c r="F166" s="128">
        <f t="shared" si="74"/>
        <v>1</v>
      </c>
    </row>
    <row r="167" spans="1:6" ht="34.5" customHeight="1" x14ac:dyDescent="0.25">
      <c r="A167" s="27" t="s">
        <v>195</v>
      </c>
      <c r="B167" s="36"/>
      <c r="C167" s="36" t="s">
        <v>12</v>
      </c>
      <c r="D167" s="32">
        <f>D168</f>
        <v>30851.45</v>
      </c>
      <c r="E167" s="32">
        <f t="shared" si="89"/>
        <v>30851.45</v>
      </c>
      <c r="F167" s="128">
        <f t="shared" si="74"/>
        <v>1</v>
      </c>
    </row>
    <row r="168" spans="1:6" ht="33.75" customHeight="1" x14ac:dyDescent="0.25">
      <c r="A168" s="56"/>
      <c r="B168" s="37" t="s">
        <v>13</v>
      </c>
      <c r="C168" s="48" t="s">
        <v>14</v>
      </c>
      <c r="D168" s="32">
        <v>30851.45</v>
      </c>
      <c r="E168" s="32">
        <v>30851.45</v>
      </c>
      <c r="F168" s="128">
        <f t="shared" si="74"/>
        <v>1</v>
      </c>
    </row>
    <row r="169" spans="1:6" ht="46.15" customHeight="1" x14ac:dyDescent="0.25">
      <c r="A169" s="27" t="s">
        <v>196</v>
      </c>
      <c r="B169" s="28"/>
      <c r="C169" s="28" t="s">
        <v>197</v>
      </c>
      <c r="D169" s="32">
        <f>+D174+D172+D170</f>
        <v>7218.2099999999991</v>
      </c>
      <c r="E169" s="32">
        <f t="shared" ref="E169" si="90">+E174+E172+E170</f>
        <v>7191.74</v>
      </c>
      <c r="F169" s="128">
        <f t="shared" si="74"/>
        <v>0.99633288585397217</v>
      </c>
    </row>
    <row r="170" spans="1:6" ht="36" customHeight="1" x14ac:dyDescent="0.25">
      <c r="A170" s="27" t="s">
        <v>198</v>
      </c>
      <c r="B170" s="36"/>
      <c r="C170" s="36" t="s">
        <v>199</v>
      </c>
      <c r="D170" s="32">
        <f>D171</f>
        <v>179.94</v>
      </c>
      <c r="E170" s="32">
        <f t="shared" ref="E170" si="91">E171</f>
        <v>179.95</v>
      </c>
      <c r="F170" s="128">
        <f t="shared" si="74"/>
        <v>1.0000555740802488</v>
      </c>
    </row>
    <row r="171" spans="1:6" ht="37.5" customHeight="1" x14ac:dyDescent="0.25">
      <c r="A171" s="27"/>
      <c r="B171" s="76">
        <v>600</v>
      </c>
      <c r="C171" s="48" t="s">
        <v>14</v>
      </c>
      <c r="D171" s="32">
        <v>179.94</v>
      </c>
      <c r="E171" s="32">
        <v>179.95</v>
      </c>
      <c r="F171" s="128">
        <f t="shared" si="74"/>
        <v>1.0000555740802488</v>
      </c>
    </row>
    <row r="172" spans="1:6" ht="18" customHeight="1" x14ac:dyDescent="0.25">
      <c r="A172" s="27" t="s">
        <v>200</v>
      </c>
      <c r="B172" s="39"/>
      <c r="C172" s="39" t="s">
        <v>201</v>
      </c>
      <c r="D172" s="32">
        <f>D173</f>
        <v>6398.2</v>
      </c>
      <c r="E172" s="32">
        <f t="shared" ref="E172" si="92">E173</f>
        <v>6371.72</v>
      </c>
      <c r="F172" s="128">
        <f t="shared" si="74"/>
        <v>0.99586133600075033</v>
      </c>
    </row>
    <row r="173" spans="1:6" ht="36" customHeight="1" x14ac:dyDescent="0.25">
      <c r="A173" s="27"/>
      <c r="B173" s="37" t="s">
        <v>13</v>
      </c>
      <c r="C173" s="48" t="s">
        <v>14</v>
      </c>
      <c r="D173" s="32">
        <v>6398.2</v>
      </c>
      <c r="E173" s="32">
        <v>6371.72</v>
      </c>
      <c r="F173" s="128">
        <f t="shared" si="74"/>
        <v>0.99586133600075033</v>
      </c>
    </row>
    <row r="174" spans="1:6" ht="24" customHeight="1" x14ac:dyDescent="0.25">
      <c r="A174" s="27" t="s">
        <v>202</v>
      </c>
      <c r="B174" s="39"/>
      <c r="C174" s="39" t="s">
        <v>203</v>
      </c>
      <c r="D174" s="119">
        <f>D175</f>
        <v>640.07000000000005</v>
      </c>
      <c r="E174" s="119">
        <f t="shared" ref="E174" si="93">E175</f>
        <v>640.07000000000005</v>
      </c>
      <c r="F174" s="128">
        <f t="shared" si="74"/>
        <v>1</v>
      </c>
    </row>
    <row r="175" spans="1:6" ht="39" customHeight="1" x14ac:dyDescent="0.25">
      <c r="A175" s="103"/>
      <c r="B175" s="76">
        <v>600</v>
      </c>
      <c r="C175" s="48" t="s">
        <v>14</v>
      </c>
      <c r="D175" s="119">
        <v>640.07000000000005</v>
      </c>
      <c r="E175" s="119">
        <v>640.07000000000005</v>
      </c>
      <c r="F175" s="128">
        <f t="shared" si="74"/>
        <v>1</v>
      </c>
    </row>
    <row r="176" spans="1:6" ht="32.25" customHeight="1" x14ac:dyDescent="0.25">
      <c r="A176" s="103" t="s">
        <v>204</v>
      </c>
      <c r="B176" s="104"/>
      <c r="C176" s="75" t="s">
        <v>205</v>
      </c>
      <c r="D176" s="119">
        <f>D177</f>
        <v>79652.639999999999</v>
      </c>
      <c r="E176" s="119">
        <f t="shared" ref="E176" si="94">E177</f>
        <v>72482.62000000001</v>
      </c>
      <c r="F176" s="128">
        <f t="shared" si="74"/>
        <v>0.90998390009420915</v>
      </c>
    </row>
    <row r="177" spans="1:6" ht="39.75" customHeight="1" x14ac:dyDescent="0.25">
      <c r="A177" s="27" t="s">
        <v>206</v>
      </c>
      <c r="B177" s="27"/>
      <c r="C177" s="57" t="s">
        <v>207</v>
      </c>
      <c r="D177" s="32">
        <f>D179+D178</f>
        <v>79652.639999999999</v>
      </c>
      <c r="E177" s="32">
        <f t="shared" ref="E177" si="95">E179+E178</f>
        <v>72482.62000000001</v>
      </c>
      <c r="F177" s="128">
        <f t="shared" si="74"/>
        <v>0.90998390009420915</v>
      </c>
    </row>
    <row r="178" spans="1:6" ht="24" customHeight="1" x14ac:dyDescent="0.25">
      <c r="A178" s="27"/>
      <c r="B178" s="56" t="s">
        <v>62</v>
      </c>
      <c r="C178" s="73" t="s">
        <v>63</v>
      </c>
      <c r="D178" s="32">
        <v>3085.56</v>
      </c>
      <c r="E178" s="32">
        <v>1717.27</v>
      </c>
      <c r="F178" s="128">
        <f t="shared" si="74"/>
        <v>0.55655051271082068</v>
      </c>
    </row>
    <row r="179" spans="1:6" ht="41.25" customHeight="1" x14ac:dyDescent="0.25">
      <c r="A179" s="74"/>
      <c r="B179" s="37" t="s">
        <v>13</v>
      </c>
      <c r="C179" s="48" t="s">
        <v>14</v>
      </c>
      <c r="D179" s="32">
        <f>75277.74+1289.34</f>
        <v>76567.08</v>
      </c>
      <c r="E179" s="32">
        <f>69656.14+1109.21</f>
        <v>70765.350000000006</v>
      </c>
      <c r="F179" s="128">
        <f t="shared" si="74"/>
        <v>0.92422683482248513</v>
      </c>
    </row>
    <row r="180" spans="1:6" ht="41.25" customHeight="1" x14ac:dyDescent="0.25">
      <c r="A180" s="27" t="s">
        <v>208</v>
      </c>
      <c r="B180" s="28"/>
      <c r="C180" s="28" t="s">
        <v>209</v>
      </c>
      <c r="D180" s="32">
        <f>D181+D184+D191+D194+D197</f>
        <v>215614.91</v>
      </c>
      <c r="E180" s="32">
        <f t="shared" ref="E180" si="96">E181+E184+E191+E194+E197</f>
        <v>203544.64</v>
      </c>
      <c r="F180" s="128">
        <f t="shared" si="74"/>
        <v>0.94401931666042949</v>
      </c>
    </row>
    <row r="181" spans="1:6" ht="65.25" customHeight="1" x14ac:dyDescent="0.25">
      <c r="A181" s="27" t="s">
        <v>210</v>
      </c>
      <c r="B181" s="57"/>
      <c r="C181" s="57" t="s">
        <v>211</v>
      </c>
      <c r="D181" s="32">
        <f>D182</f>
        <v>44045.340000000004</v>
      </c>
      <c r="E181" s="32">
        <f t="shared" ref="E181:E182" si="97">E182</f>
        <v>44045.340000000004</v>
      </c>
      <c r="F181" s="128">
        <f t="shared" si="74"/>
        <v>1</v>
      </c>
    </row>
    <row r="182" spans="1:6" ht="34.5" customHeight="1" x14ac:dyDescent="0.25">
      <c r="A182" s="27" t="s">
        <v>212</v>
      </c>
      <c r="B182" s="36"/>
      <c r="C182" s="36" t="s">
        <v>12</v>
      </c>
      <c r="D182" s="32">
        <f>D183</f>
        <v>44045.340000000004</v>
      </c>
      <c r="E182" s="32">
        <f t="shared" si="97"/>
        <v>44045.340000000004</v>
      </c>
      <c r="F182" s="128">
        <f t="shared" si="74"/>
        <v>1</v>
      </c>
    </row>
    <row r="183" spans="1:6" ht="38.25" customHeight="1" x14ac:dyDescent="0.25">
      <c r="A183" s="27"/>
      <c r="B183" s="37" t="s">
        <v>13</v>
      </c>
      <c r="C183" s="48" t="s">
        <v>14</v>
      </c>
      <c r="D183" s="32">
        <f>437.12+43608.22</f>
        <v>44045.340000000004</v>
      </c>
      <c r="E183" s="32">
        <f>437.12+43608.22</f>
        <v>44045.340000000004</v>
      </c>
      <c r="F183" s="128">
        <f t="shared" si="74"/>
        <v>1</v>
      </c>
    </row>
    <row r="184" spans="1:6" ht="35.25" customHeight="1" x14ac:dyDescent="0.25">
      <c r="A184" s="27" t="s">
        <v>213</v>
      </c>
      <c r="B184" s="39"/>
      <c r="C184" s="39" t="s">
        <v>214</v>
      </c>
      <c r="D184" s="32">
        <f>D185+D187+D189</f>
        <v>3061.4</v>
      </c>
      <c r="E184" s="32">
        <f t="shared" ref="E184" si="98">E185+E187+E189</f>
        <v>3058.7599999999998</v>
      </c>
      <c r="F184" s="128">
        <f t="shared" si="74"/>
        <v>0.99913764944143191</v>
      </c>
    </row>
    <row r="185" spans="1:6" ht="18.75" customHeight="1" x14ac:dyDescent="0.25">
      <c r="A185" s="27" t="s">
        <v>215</v>
      </c>
      <c r="B185" s="39"/>
      <c r="C185" s="39" t="s">
        <v>216</v>
      </c>
      <c r="D185" s="32">
        <f>D186</f>
        <v>1243.9100000000001</v>
      </c>
      <c r="E185" s="32">
        <f t="shared" ref="E185" si="99">E186</f>
        <v>1241.27</v>
      </c>
      <c r="F185" s="128">
        <f t="shared" si="74"/>
        <v>0.99787765995932176</v>
      </c>
    </row>
    <row r="186" spans="1:6" ht="41.25" customHeight="1" x14ac:dyDescent="0.25">
      <c r="A186" s="56"/>
      <c r="B186" s="37" t="s">
        <v>13</v>
      </c>
      <c r="C186" s="48" t="s">
        <v>14</v>
      </c>
      <c r="D186" s="32">
        <v>1243.9100000000001</v>
      </c>
      <c r="E186" s="32">
        <v>1241.27</v>
      </c>
      <c r="F186" s="128">
        <f t="shared" si="74"/>
        <v>0.99787765995932176</v>
      </c>
    </row>
    <row r="187" spans="1:6" ht="29.25" customHeight="1" x14ac:dyDescent="0.25">
      <c r="A187" s="27" t="s">
        <v>217</v>
      </c>
      <c r="B187" s="39"/>
      <c r="C187" s="39" t="s">
        <v>199</v>
      </c>
      <c r="D187" s="32">
        <f>D188</f>
        <v>530.67999999999995</v>
      </c>
      <c r="E187" s="32">
        <f t="shared" ref="E187" si="100">E188</f>
        <v>530.67999999999995</v>
      </c>
      <c r="F187" s="128">
        <f t="shared" si="74"/>
        <v>1</v>
      </c>
    </row>
    <row r="188" spans="1:6" ht="40.5" customHeight="1" x14ac:dyDescent="0.25">
      <c r="A188" s="56"/>
      <c r="B188" s="37" t="s">
        <v>13</v>
      </c>
      <c r="C188" s="48" t="s">
        <v>14</v>
      </c>
      <c r="D188" s="32">
        <v>530.67999999999995</v>
      </c>
      <c r="E188" s="32">
        <v>530.67999999999995</v>
      </c>
      <c r="F188" s="128">
        <f t="shared" si="74"/>
        <v>1</v>
      </c>
    </row>
    <row r="189" spans="1:6" ht="25.5" customHeight="1" x14ac:dyDescent="0.25">
      <c r="A189" s="27" t="s">
        <v>218</v>
      </c>
      <c r="B189" s="39"/>
      <c r="C189" s="39" t="s">
        <v>203</v>
      </c>
      <c r="D189" s="32">
        <f>D190</f>
        <v>1286.81</v>
      </c>
      <c r="E189" s="32">
        <f t="shared" ref="E189" si="101">E190</f>
        <v>1286.81</v>
      </c>
      <c r="F189" s="128">
        <f t="shared" si="74"/>
        <v>1</v>
      </c>
    </row>
    <row r="190" spans="1:6" ht="39" customHeight="1" x14ac:dyDescent="0.25">
      <c r="A190" s="56"/>
      <c r="B190" s="37" t="s">
        <v>13</v>
      </c>
      <c r="C190" s="48" t="s">
        <v>14</v>
      </c>
      <c r="D190" s="32">
        <v>1286.81</v>
      </c>
      <c r="E190" s="32">
        <v>1286.81</v>
      </c>
      <c r="F190" s="128">
        <f t="shared" si="74"/>
        <v>1</v>
      </c>
    </row>
    <row r="191" spans="1:6" ht="37.5" customHeight="1" x14ac:dyDescent="0.25">
      <c r="A191" s="27" t="s">
        <v>219</v>
      </c>
      <c r="B191" s="56"/>
      <c r="C191" s="75" t="s">
        <v>205</v>
      </c>
      <c r="D191" s="32">
        <f>D192</f>
        <v>163172.70000000001</v>
      </c>
      <c r="E191" s="32">
        <f t="shared" ref="E191:E192" si="102">E192</f>
        <v>151105.07</v>
      </c>
      <c r="F191" s="128">
        <f t="shared" si="74"/>
        <v>0.92604381737876496</v>
      </c>
    </row>
    <row r="192" spans="1:6" ht="38.25" customHeight="1" x14ac:dyDescent="0.25">
      <c r="A192" s="27" t="s">
        <v>220</v>
      </c>
      <c r="B192" s="56"/>
      <c r="C192" s="57" t="s">
        <v>207</v>
      </c>
      <c r="D192" s="32">
        <f>D193</f>
        <v>163172.70000000001</v>
      </c>
      <c r="E192" s="32">
        <f t="shared" si="102"/>
        <v>151105.07</v>
      </c>
      <c r="F192" s="128">
        <f t="shared" si="74"/>
        <v>0.92604381737876496</v>
      </c>
    </row>
    <row r="193" spans="1:6" ht="37.5" customHeight="1" x14ac:dyDescent="0.25">
      <c r="A193" s="76"/>
      <c r="B193" s="37" t="s">
        <v>13</v>
      </c>
      <c r="C193" s="48" t="s">
        <v>14</v>
      </c>
      <c r="D193" s="32">
        <v>163172.70000000001</v>
      </c>
      <c r="E193" s="32">
        <v>151105.07</v>
      </c>
      <c r="F193" s="128">
        <f t="shared" si="74"/>
        <v>0.92604381737876496</v>
      </c>
    </row>
    <row r="194" spans="1:6" ht="159" customHeight="1" x14ac:dyDescent="0.25">
      <c r="A194" s="27" t="s">
        <v>221</v>
      </c>
      <c r="B194" s="56"/>
      <c r="C194" s="77" t="s">
        <v>222</v>
      </c>
      <c r="D194" s="32">
        <f>D195</f>
        <v>5077.3999999999996</v>
      </c>
      <c r="E194" s="32">
        <f t="shared" ref="E194:E195" si="103">E195</f>
        <v>5077.3999999999996</v>
      </c>
      <c r="F194" s="128">
        <f t="shared" si="74"/>
        <v>1</v>
      </c>
    </row>
    <row r="195" spans="1:6" ht="155.25" customHeight="1" x14ac:dyDescent="0.25">
      <c r="A195" s="27" t="s">
        <v>223</v>
      </c>
      <c r="B195" s="56"/>
      <c r="C195" s="78" t="s">
        <v>224</v>
      </c>
      <c r="D195" s="32">
        <f>D196</f>
        <v>5077.3999999999996</v>
      </c>
      <c r="E195" s="32">
        <f t="shared" si="103"/>
        <v>5077.3999999999996</v>
      </c>
      <c r="F195" s="128">
        <f t="shared" si="74"/>
        <v>1</v>
      </c>
    </row>
    <row r="196" spans="1:6" ht="36" customHeight="1" x14ac:dyDescent="0.25">
      <c r="A196" s="76"/>
      <c r="B196" s="37" t="s">
        <v>13</v>
      </c>
      <c r="C196" s="48" t="s">
        <v>14</v>
      </c>
      <c r="D196" s="32">
        <v>5077.3999999999996</v>
      </c>
      <c r="E196" s="32">
        <v>5077.3999999999996</v>
      </c>
      <c r="F196" s="128">
        <f t="shared" si="74"/>
        <v>1</v>
      </c>
    </row>
    <row r="197" spans="1:6" ht="36" customHeight="1" x14ac:dyDescent="0.25">
      <c r="A197" s="27" t="s">
        <v>505</v>
      </c>
      <c r="B197" s="37"/>
      <c r="C197" s="48" t="s">
        <v>508</v>
      </c>
      <c r="D197" s="32">
        <f>D198</f>
        <v>258.07</v>
      </c>
      <c r="E197" s="32">
        <f t="shared" ref="E197:E198" si="104">E198</f>
        <v>258.07</v>
      </c>
      <c r="F197" s="128">
        <f t="shared" si="74"/>
        <v>1</v>
      </c>
    </row>
    <row r="198" spans="1:6" ht="36" customHeight="1" x14ac:dyDescent="0.25">
      <c r="A198" s="27" t="s">
        <v>507</v>
      </c>
      <c r="B198" s="37"/>
      <c r="C198" s="48" t="s">
        <v>506</v>
      </c>
      <c r="D198" s="32">
        <f>D199</f>
        <v>258.07</v>
      </c>
      <c r="E198" s="32">
        <f t="shared" si="104"/>
        <v>258.07</v>
      </c>
      <c r="F198" s="128">
        <f t="shared" si="74"/>
        <v>1</v>
      </c>
    </row>
    <row r="199" spans="1:6" ht="36" customHeight="1" x14ac:dyDescent="0.25">
      <c r="A199" s="76"/>
      <c r="B199" s="37" t="s">
        <v>13</v>
      </c>
      <c r="C199" s="48" t="s">
        <v>14</v>
      </c>
      <c r="D199" s="32">
        <v>258.07</v>
      </c>
      <c r="E199" s="32">
        <v>258.07</v>
      </c>
      <c r="F199" s="128">
        <f t="shared" si="74"/>
        <v>1</v>
      </c>
    </row>
    <row r="200" spans="1:6" ht="37.5" customHeight="1" x14ac:dyDescent="0.25">
      <c r="A200" s="27" t="s">
        <v>225</v>
      </c>
      <c r="B200" s="28"/>
      <c r="C200" s="28" t="s">
        <v>226</v>
      </c>
      <c r="D200" s="32">
        <f>D201</f>
        <v>19486.7</v>
      </c>
      <c r="E200" s="32">
        <f t="shared" ref="E200:E202" si="105">E201</f>
        <v>19486.7</v>
      </c>
      <c r="F200" s="128">
        <f t="shared" si="74"/>
        <v>1</v>
      </c>
    </row>
    <row r="201" spans="1:6" ht="39" customHeight="1" x14ac:dyDescent="0.25">
      <c r="A201" s="27" t="s">
        <v>227</v>
      </c>
      <c r="B201" s="57"/>
      <c r="C201" s="57" t="s">
        <v>228</v>
      </c>
      <c r="D201" s="32">
        <f>D202</f>
        <v>19486.7</v>
      </c>
      <c r="E201" s="32">
        <f t="shared" si="105"/>
        <v>19486.7</v>
      </c>
      <c r="F201" s="128">
        <f t="shared" si="74"/>
        <v>1</v>
      </c>
    </row>
    <row r="202" spans="1:6" ht="32.25" customHeight="1" x14ac:dyDescent="0.25">
      <c r="A202" s="27" t="s">
        <v>229</v>
      </c>
      <c r="B202" s="36"/>
      <c r="C202" s="36" t="s">
        <v>12</v>
      </c>
      <c r="D202" s="32">
        <f>D203</f>
        <v>19486.7</v>
      </c>
      <c r="E202" s="32">
        <f t="shared" si="105"/>
        <v>19486.7</v>
      </c>
      <c r="F202" s="128">
        <f t="shared" si="74"/>
        <v>1</v>
      </c>
    </row>
    <row r="203" spans="1:6" ht="39.75" customHeight="1" x14ac:dyDescent="0.25">
      <c r="A203" s="7"/>
      <c r="B203" s="37" t="s">
        <v>13</v>
      </c>
      <c r="C203" s="48" t="s">
        <v>14</v>
      </c>
      <c r="D203" s="32">
        <v>19486.7</v>
      </c>
      <c r="E203" s="32">
        <v>19486.7</v>
      </c>
      <c r="F203" s="128">
        <f t="shared" si="74"/>
        <v>1</v>
      </c>
    </row>
    <row r="204" spans="1:6" ht="33.75" customHeight="1" x14ac:dyDescent="0.25">
      <c r="A204" s="27" t="s">
        <v>230</v>
      </c>
      <c r="B204" s="28"/>
      <c r="C204" s="28" t="s">
        <v>231</v>
      </c>
      <c r="D204" s="32">
        <f>D205+D208</f>
        <v>148</v>
      </c>
      <c r="E204" s="32">
        <f t="shared" ref="E204" si="106">E205+E208</f>
        <v>117</v>
      </c>
      <c r="F204" s="128">
        <f t="shared" ref="F204:F267" si="107">E204/D204</f>
        <v>0.79054054054054057</v>
      </c>
    </row>
    <row r="205" spans="1:6" ht="39.75" customHeight="1" x14ac:dyDescent="0.25">
      <c r="A205" s="27" t="s">
        <v>232</v>
      </c>
      <c r="B205" s="28"/>
      <c r="C205" s="28" t="s">
        <v>233</v>
      </c>
      <c r="D205" s="32">
        <f>D206</f>
        <v>40</v>
      </c>
      <c r="E205" s="32">
        <f t="shared" ref="E205:E206" si="108">E206</f>
        <v>39</v>
      </c>
      <c r="F205" s="128">
        <f t="shared" si="107"/>
        <v>0.97499999999999998</v>
      </c>
    </row>
    <row r="206" spans="1:6" ht="21" customHeight="1" x14ac:dyDescent="0.25">
      <c r="A206" s="27" t="s">
        <v>234</v>
      </c>
      <c r="B206" s="28"/>
      <c r="C206" s="28" t="s">
        <v>235</v>
      </c>
      <c r="D206" s="32">
        <f>D207</f>
        <v>40</v>
      </c>
      <c r="E206" s="32">
        <f t="shared" si="108"/>
        <v>39</v>
      </c>
      <c r="F206" s="128">
        <f t="shared" si="107"/>
        <v>0.97499999999999998</v>
      </c>
    </row>
    <row r="207" spans="1:6" ht="30.6" customHeight="1" x14ac:dyDescent="0.25">
      <c r="A207" s="27"/>
      <c r="B207" s="44" t="s">
        <v>70</v>
      </c>
      <c r="C207" s="42" t="s">
        <v>71</v>
      </c>
      <c r="D207" s="32">
        <v>40</v>
      </c>
      <c r="E207" s="32">
        <v>39</v>
      </c>
      <c r="F207" s="128">
        <f t="shared" si="107"/>
        <v>0.97499999999999998</v>
      </c>
    </row>
    <row r="208" spans="1:6" ht="37.5" customHeight="1" x14ac:dyDescent="0.25">
      <c r="A208" s="27" t="s">
        <v>236</v>
      </c>
      <c r="B208" s="28"/>
      <c r="C208" s="28" t="s">
        <v>237</v>
      </c>
      <c r="D208" s="32">
        <f>D209</f>
        <v>108</v>
      </c>
      <c r="E208" s="32">
        <f t="shared" ref="E208:E209" si="109">E209</f>
        <v>78</v>
      </c>
      <c r="F208" s="128">
        <f t="shared" si="107"/>
        <v>0.72222222222222221</v>
      </c>
    </row>
    <row r="209" spans="1:6" ht="27.75" customHeight="1" x14ac:dyDescent="0.25">
      <c r="A209" s="27" t="s">
        <v>238</v>
      </c>
      <c r="B209" s="28"/>
      <c r="C209" s="28" t="s">
        <v>239</v>
      </c>
      <c r="D209" s="32">
        <f>D210</f>
        <v>108</v>
      </c>
      <c r="E209" s="32">
        <f t="shared" si="109"/>
        <v>78</v>
      </c>
      <c r="F209" s="128">
        <f t="shared" si="107"/>
        <v>0.72222222222222221</v>
      </c>
    </row>
    <row r="210" spans="1:6" ht="34.5" customHeight="1" x14ac:dyDescent="0.25">
      <c r="A210" s="27"/>
      <c r="B210" s="37" t="s">
        <v>13</v>
      </c>
      <c r="C210" s="48" t="s">
        <v>14</v>
      </c>
      <c r="D210" s="32">
        <v>108</v>
      </c>
      <c r="E210" s="32">
        <v>78</v>
      </c>
      <c r="F210" s="128">
        <f t="shared" si="107"/>
        <v>0.72222222222222221</v>
      </c>
    </row>
    <row r="211" spans="1:6" ht="40.5" customHeight="1" x14ac:dyDescent="0.25">
      <c r="A211" s="27" t="s">
        <v>240</v>
      </c>
      <c r="B211" s="28"/>
      <c r="C211" s="28" t="s">
        <v>241</v>
      </c>
      <c r="D211" s="32">
        <f>D212+D217+D222+D226+D229</f>
        <v>13651.960000000001</v>
      </c>
      <c r="E211" s="32">
        <f>E212+E217+E222+E226+E229</f>
        <v>12960.56</v>
      </c>
      <c r="F211" s="128">
        <f t="shared" si="107"/>
        <v>0.94935525741358739</v>
      </c>
    </row>
    <row r="212" spans="1:6" ht="33" customHeight="1" x14ac:dyDescent="0.25">
      <c r="A212" s="27" t="s">
        <v>242</v>
      </c>
      <c r="B212" s="28"/>
      <c r="C212" s="28" t="s">
        <v>243</v>
      </c>
      <c r="D212" s="32">
        <f>D213</f>
        <v>5383.6</v>
      </c>
      <c r="E212" s="32">
        <f t="shared" ref="E212" si="110">E213</f>
        <v>5030.37</v>
      </c>
      <c r="F212" s="128">
        <f t="shared" si="107"/>
        <v>0.93438777026524988</v>
      </c>
    </row>
    <row r="213" spans="1:6" ht="24.75" customHeight="1" x14ac:dyDescent="0.25">
      <c r="A213" s="27" t="s">
        <v>244</v>
      </c>
      <c r="B213" s="79"/>
      <c r="C213" s="79" t="s">
        <v>245</v>
      </c>
      <c r="D213" s="32">
        <f>D214+D215+D216</f>
        <v>5383.6</v>
      </c>
      <c r="E213" s="32">
        <f t="shared" ref="E213" si="111">E214+E215+E216</f>
        <v>5030.37</v>
      </c>
      <c r="F213" s="128">
        <f t="shared" si="107"/>
        <v>0.93438777026524988</v>
      </c>
    </row>
    <row r="214" spans="1:6" ht="62.25" customHeight="1" x14ac:dyDescent="0.25">
      <c r="A214" s="27"/>
      <c r="B214" s="44" t="s">
        <v>246</v>
      </c>
      <c r="C214" s="42" t="s">
        <v>247</v>
      </c>
      <c r="D214" s="80">
        <f>3672.3+1.2+1154.1</f>
        <v>4827.6000000000004</v>
      </c>
      <c r="E214" s="80">
        <f>3530.21+0.97+1077.72</f>
        <v>4608.8999999999996</v>
      </c>
      <c r="F214" s="128">
        <f t="shared" si="107"/>
        <v>0.95469798657718108</v>
      </c>
    </row>
    <row r="215" spans="1:6" ht="30.6" customHeight="1" x14ac:dyDescent="0.25">
      <c r="A215" s="27"/>
      <c r="B215" s="44" t="s">
        <v>70</v>
      </c>
      <c r="C215" s="42" t="s">
        <v>71</v>
      </c>
      <c r="D215" s="81">
        <f>199+354.6</f>
        <v>553.6</v>
      </c>
      <c r="E215" s="81">
        <f>145.66+273.48</f>
        <v>419.14</v>
      </c>
      <c r="F215" s="128">
        <f t="shared" si="107"/>
        <v>0.7571170520231213</v>
      </c>
    </row>
    <row r="216" spans="1:6" ht="21" customHeight="1" x14ac:dyDescent="0.25">
      <c r="A216" s="27"/>
      <c r="B216" s="55">
        <v>800</v>
      </c>
      <c r="C216" s="43" t="s">
        <v>129</v>
      </c>
      <c r="D216" s="32">
        <v>2.4</v>
      </c>
      <c r="E216" s="32">
        <v>2.33</v>
      </c>
      <c r="F216" s="128">
        <f t="shared" si="107"/>
        <v>0.97083333333333344</v>
      </c>
    </row>
    <row r="217" spans="1:6" ht="36" customHeight="1" x14ac:dyDescent="0.25">
      <c r="A217" s="27" t="s">
        <v>248</v>
      </c>
      <c r="B217" s="82"/>
      <c r="C217" s="75" t="s">
        <v>205</v>
      </c>
      <c r="D217" s="32">
        <f>D218</f>
        <v>508.56</v>
      </c>
      <c r="E217" s="32">
        <f t="shared" ref="E217" si="112">E218</f>
        <v>200.73</v>
      </c>
      <c r="F217" s="128">
        <f t="shared" si="107"/>
        <v>0.39470268994808871</v>
      </c>
    </row>
    <row r="218" spans="1:6" ht="35.25" customHeight="1" x14ac:dyDescent="0.25">
      <c r="A218" s="27" t="s">
        <v>249</v>
      </c>
      <c r="B218" s="56"/>
      <c r="C218" s="77" t="s">
        <v>207</v>
      </c>
      <c r="D218" s="32">
        <f>D219+D220+D221</f>
        <v>508.56</v>
      </c>
      <c r="E218" s="32">
        <f t="shared" ref="E218" si="113">E219+E220+E221</f>
        <v>200.73</v>
      </c>
      <c r="F218" s="128">
        <f t="shared" si="107"/>
        <v>0.39470268994808871</v>
      </c>
    </row>
    <row r="219" spans="1:6" ht="66" customHeight="1" x14ac:dyDescent="0.25">
      <c r="A219" s="56"/>
      <c r="B219" s="44" t="s">
        <v>246</v>
      </c>
      <c r="C219" s="42" t="s">
        <v>247</v>
      </c>
      <c r="D219" s="32">
        <f>118.17+35.23</f>
        <v>153.4</v>
      </c>
      <c r="E219" s="32">
        <f>78.44+21.58</f>
        <v>100.02</v>
      </c>
      <c r="F219" s="128">
        <f t="shared" si="107"/>
        <v>0.65202086049543673</v>
      </c>
    </row>
    <row r="220" spans="1:6" ht="31.9" customHeight="1" x14ac:dyDescent="0.25">
      <c r="A220" s="56"/>
      <c r="B220" s="44" t="s">
        <v>70</v>
      </c>
      <c r="C220" s="42" t="s">
        <v>71</v>
      </c>
      <c r="D220" s="32">
        <f>45.16+22.5</f>
        <v>67.66</v>
      </c>
      <c r="E220" s="32">
        <f>27.22+10.99</f>
        <v>38.21</v>
      </c>
      <c r="F220" s="128">
        <f t="shared" si="107"/>
        <v>0.56473544191545966</v>
      </c>
    </row>
    <row r="221" spans="1:6" ht="31.9" customHeight="1" x14ac:dyDescent="0.25">
      <c r="A221" s="56"/>
      <c r="B221" s="83" t="s">
        <v>13</v>
      </c>
      <c r="C221" s="48" t="s">
        <v>14</v>
      </c>
      <c r="D221" s="32">
        <v>287.5</v>
      </c>
      <c r="E221" s="32">
        <v>62.5</v>
      </c>
      <c r="F221" s="128">
        <f t="shared" si="107"/>
        <v>0.21739130434782608</v>
      </c>
    </row>
    <row r="222" spans="1:6" ht="81.75" customHeight="1" x14ac:dyDescent="0.25">
      <c r="A222" s="27" t="s">
        <v>250</v>
      </c>
      <c r="B222" s="56"/>
      <c r="C222" s="77" t="s">
        <v>251</v>
      </c>
      <c r="D222" s="32">
        <f>D223</f>
        <v>7631.8</v>
      </c>
      <c r="E222" s="32">
        <f t="shared" ref="E222" si="114">E223</f>
        <v>7601.46</v>
      </c>
      <c r="F222" s="128">
        <f t="shared" si="107"/>
        <v>0.99602452894467886</v>
      </c>
    </row>
    <row r="223" spans="1:6" ht="85.5" customHeight="1" x14ac:dyDescent="0.25">
      <c r="A223" s="27" t="s">
        <v>252</v>
      </c>
      <c r="B223" s="56"/>
      <c r="C223" s="77" t="s">
        <v>253</v>
      </c>
      <c r="D223" s="32">
        <f>D224+D225</f>
        <v>7631.8</v>
      </c>
      <c r="E223" s="32">
        <f t="shared" ref="E223" si="115">E224+E225</f>
        <v>7601.46</v>
      </c>
      <c r="F223" s="128">
        <f t="shared" si="107"/>
        <v>0.99602452894467886</v>
      </c>
    </row>
    <row r="224" spans="1:6" ht="21" customHeight="1" x14ac:dyDescent="0.25">
      <c r="A224" s="56"/>
      <c r="B224" s="56" t="s">
        <v>62</v>
      </c>
      <c r="C224" s="73" t="s">
        <v>63</v>
      </c>
      <c r="D224" s="32">
        <v>2038</v>
      </c>
      <c r="E224" s="32">
        <v>2010.04</v>
      </c>
      <c r="F224" s="128">
        <f t="shared" si="107"/>
        <v>0.9862806673209028</v>
      </c>
    </row>
    <row r="225" spans="1:6" ht="37.5" customHeight="1" x14ac:dyDescent="0.25">
      <c r="A225" s="56"/>
      <c r="B225" s="37" t="s">
        <v>13</v>
      </c>
      <c r="C225" s="48" t="s">
        <v>14</v>
      </c>
      <c r="D225" s="32">
        <f>590+5003.8</f>
        <v>5593.8</v>
      </c>
      <c r="E225" s="32">
        <f>590+5001.42</f>
        <v>5591.42</v>
      </c>
      <c r="F225" s="128">
        <f t="shared" si="107"/>
        <v>0.999574528942758</v>
      </c>
    </row>
    <row r="226" spans="1:6" ht="37.5" customHeight="1" x14ac:dyDescent="0.25">
      <c r="A226" s="27" t="s">
        <v>512</v>
      </c>
      <c r="B226" s="82"/>
      <c r="C226" s="75" t="s">
        <v>513</v>
      </c>
      <c r="D226" s="32">
        <f>D227</f>
        <v>108</v>
      </c>
      <c r="E226" s="32">
        <f t="shared" ref="E226:E227" si="116">E227</f>
        <v>108</v>
      </c>
      <c r="F226" s="128">
        <f t="shared" si="107"/>
        <v>1</v>
      </c>
    </row>
    <row r="227" spans="1:6" ht="25.5" customHeight="1" x14ac:dyDescent="0.25">
      <c r="A227" s="27" t="s">
        <v>519</v>
      </c>
      <c r="B227" s="37"/>
      <c r="C227" s="39" t="s">
        <v>514</v>
      </c>
      <c r="D227" s="32">
        <f>D228</f>
        <v>108</v>
      </c>
      <c r="E227" s="32">
        <f t="shared" si="116"/>
        <v>108</v>
      </c>
      <c r="F227" s="128">
        <f t="shared" si="107"/>
        <v>1</v>
      </c>
    </row>
    <row r="228" spans="1:6" ht="37.5" customHeight="1" x14ac:dyDescent="0.25">
      <c r="A228" s="56"/>
      <c r="B228" s="37" t="s">
        <v>13</v>
      </c>
      <c r="C228" s="48" t="s">
        <v>14</v>
      </c>
      <c r="D228" s="32">
        <v>108</v>
      </c>
      <c r="E228" s="32">
        <v>108</v>
      </c>
      <c r="F228" s="128">
        <f t="shared" si="107"/>
        <v>1</v>
      </c>
    </row>
    <row r="229" spans="1:6" ht="54" customHeight="1" x14ac:dyDescent="0.25">
      <c r="A229" s="27" t="s">
        <v>536</v>
      </c>
      <c r="B229" s="37"/>
      <c r="C229" s="48" t="s">
        <v>534</v>
      </c>
      <c r="D229" s="32">
        <f>D230</f>
        <v>20</v>
      </c>
      <c r="E229" s="32">
        <f t="shared" ref="E229:E230" si="117">E230</f>
        <v>20</v>
      </c>
      <c r="F229" s="128">
        <f t="shared" si="107"/>
        <v>1</v>
      </c>
    </row>
    <row r="230" spans="1:6" ht="54" customHeight="1" x14ac:dyDescent="0.25">
      <c r="A230" s="27" t="s">
        <v>537</v>
      </c>
      <c r="B230" s="37"/>
      <c r="C230" s="48" t="s">
        <v>535</v>
      </c>
      <c r="D230" s="32">
        <f>D231</f>
        <v>20</v>
      </c>
      <c r="E230" s="32">
        <f t="shared" si="117"/>
        <v>20</v>
      </c>
      <c r="F230" s="128">
        <f t="shared" si="107"/>
        <v>1</v>
      </c>
    </row>
    <row r="231" spans="1:6" ht="37.5" customHeight="1" x14ac:dyDescent="0.25">
      <c r="A231" s="56"/>
      <c r="B231" s="37" t="s">
        <v>13</v>
      </c>
      <c r="C231" s="48" t="s">
        <v>14</v>
      </c>
      <c r="D231" s="32">
        <v>20</v>
      </c>
      <c r="E231" s="32">
        <v>20</v>
      </c>
      <c r="F231" s="128">
        <f t="shared" si="107"/>
        <v>1</v>
      </c>
    </row>
    <row r="232" spans="1:6" ht="39" customHeight="1" x14ac:dyDescent="0.25">
      <c r="A232" s="27" t="s">
        <v>254</v>
      </c>
      <c r="B232" s="28"/>
      <c r="C232" s="28" t="s">
        <v>255</v>
      </c>
      <c r="D232" s="32">
        <f>D233+D237+D241</f>
        <v>43468</v>
      </c>
      <c r="E232" s="32">
        <f t="shared" ref="E232" si="118">E233+E237+E241</f>
        <v>42667.83</v>
      </c>
      <c r="F232" s="128">
        <f t="shared" si="107"/>
        <v>0.98159174565197393</v>
      </c>
    </row>
    <row r="233" spans="1:6" ht="32.25" customHeight="1" x14ac:dyDescent="0.25">
      <c r="A233" s="27" t="s">
        <v>256</v>
      </c>
      <c r="B233" s="39"/>
      <c r="C233" s="39" t="s">
        <v>257</v>
      </c>
      <c r="D233" s="32">
        <f>D234</f>
        <v>800</v>
      </c>
      <c r="E233" s="32">
        <f t="shared" ref="E233:E235" si="119">E234</f>
        <v>0</v>
      </c>
      <c r="F233" s="128">
        <f t="shared" si="107"/>
        <v>0</v>
      </c>
    </row>
    <row r="234" spans="1:6" ht="53.45" customHeight="1" x14ac:dyDescent="0.25">
      <c r="A234" s="27" t="s">
        <v>258</v>
      </c>
      <c r="B234" s="46"/>
      <c r="C234" s="46" t="s">
        <v>259</v>
      </c>
      <c r="D234" s="32">
        <f>D235</f>
        <v>800</v>
      </c>
      <c r="E234" s="32">
        <f t="shared" si="119"/>
        <v>0</v>
      </c>
      <c r="F234" s="128">
        <f t="shared" si="107"/>
        <v>0</v>
      </c>
    </row>
    <row r="235" spans="1:6" ht="18.75" customHeight="1" x14ac:dyDescent="0.25">
      <c r="A235" s="27" t="s">
        <v>260</v>
      </c>
      <c r="B235" s="78"/>
      <c r="C235" s="78" t="s">
        <v>261</v>
      </c>
      <c r="D235" s="32">
        <f>D236</f>
        <v>800</v>
      </c>
      <c r="E235" s="32">
        <f t="shared" si="119"/>
        <v>0</v>
      </c>
      <c r="F235" s="128">
        <f t="shared" si="107"/>
        <v>0</v>
      </c>
    </row>
    <row r="236" spans="1:6" ht="21.75" customHeight="1" x14ac:dyDescent="0.25">
      <c r="A236" s="85"/>
      <c r="B236" s="55">
        <v>800</v>
      </c>
      <c r="C236" s="43" t="s">
        <v>129</v>
      </c>
      <c r="D236" s="32">
        <v>800</v>
      </c>
      <c r="E236" s="32">
        <v>0</v>
      </c>
      <c r="F236" s="128">
        <f t="shared" si="107"/>
        <v>0</v>
      </c>
    </row>
    <row r="237" spans="1:6" ht="34.5" customHeight="1" x14ac:dyDescent="0.25">
      <c r="A237" s="27" t="s">
        <v>262</v>
      </c>
      <c r="B237" s="28"/>
      <c r="C237" s="28" t="s">
        <v>263</v>
      </c>
      <c r="D237" s="32">
        <f>D238</f>
        <v>36418.1</v>
      </c>
      <c r="E237" s="32">
        <f t="shared" ref="E237:E239" si="120">E238</f>
        <v>36418.1</v>
      </c>
      <c r="F237" s="128">
        <f t="shared" si="107"/>
        <v>1</v>
      </c>
    </row>
    <row r="238" spans="1:6" ht="27" customHeight="1" x14ac:dyDescent="0.25">
      <c r="A238" s="27" t="s">
        <v>264</v>
      </c>
      <c r="B238" s="28"/>
      <c r="C238" s="28" t="s">
        <v>265</v>
      </c>
      <c r="D238" s="32">
        <f>D239</f>
        <v>36418.1</v>
      </c>
      <c r="E238" s="32">
        <f t="shared" si="120"/>
        <v>36418.1</v>
      </c>
      <c r="F238" s="128">
        <f t="shared" si="107"/>
        <v>1</v>
      </c>
    </row>
    <row r="239" spans="1:6" ht="37.5" customHeight="1" x14ac:dyDescent="0.25">
      <c r="A239" s="27" t="s">
        <v>266</v>
      </c>
      <c r="B239" s="28"/>
      <c r="C239" s="28" t="s">
        <v>267</v>
      </c>
      <c r="D239" s="32">
        <f>D240</f>
        <v>36418.1</v>
      </c>
      <c r="E239" s="32">
        <f t="shared" si="120"/>
        <v>36418.1</v>
      </c>
      <c r="F239" s="128">
        <f t="shared" si="107"/>
        <v>1</v>
      </c>
    </row>
    <row r="240" spans="1:6" ht="16.5" customHeight="1" x14ac:dyDescent="0.25">
      <c r="A240" s="62"/>
      <c r="B240" s="86" t="s">
        <v>161</v>
      </c>
      <c r="C240" s="43" t="s">
        <v>162</v>
      </c>
      <c r="D240" s="32">
        <v>36418.1</v>
      </c>
      <c r="E240" s="32">
        <v>36418.1</v>
      </c>
      <c r="F240" s="128">
        <f t="shared" si="107"/>
        <v>1</v>
      </c>
    </row>
    <row r="241" spans="1:6" ht="20.45" customHeight="1" x14ac:dyDescent="0.25">
      <c r="A241" s="27" t="s">
        <v>268</v>
      </c>
      <c r="B241" s="39"/>
      <c r="C241" s="39" t="s">
        <v>269</v>
      </c>
      <c r="D241" s="32">
        <f>D242</f>
        <v>6249.8999999999987</v>
      </c>
      <c r="E241" s="32">
        <f t="shared" ref="E241" si="121">E242</f>
        <v>6249.73</v>
      </c>
      <c r="F241" s="128">
        <f t="shared" si="107"/>
        <v>0.99997279956479312</v>
      </c>
    </row>
    <row r="242" spans="1:6" ht="37.15" customHeight="1" x14ac:dyDescent="0.25">
      <c r="A242" s="27" t="s">
        <v>270</v>
      </c>
      <c r="B242" s="28"/>
      <c r="C242" s="28" t="s">
        <v>271</v>
      </c>
      <c r="D242" s="32">
        <f>D243+D246</f>
        <v>6249.8999999999987</v>
      </c>
      <c r="E242" s="32">
        <f t="shared" ref="E242" si="122">E243+E246</f>
        <v>6249.73</v>
      </c>
      <c r="F242" s="128">
        <f t="shared" si="107"/>
        <v>0.99997279956479312</v>
      </c>
    </row>
    <row r="243" spans="1:6" ht="21" customHeight="1" x14ac:dyDescent="0.25">
      <c r="A243" s="27" t="s">
        <v>272</v>
      </c>
      <c r="B243" s="28"/>
      <c r="C243" s="28" t="s">
        <v>273</v>
      </c>
      <c r="D243" s="32">
        <f>D244+D245</f>
        <v>6101.1999999999989</v>
      </c>
      <c r="E243" s="32">
        <f t="shared" ref="E243" si="123">E244+E245</f>
        <v>6101.03</v>
      </c>
      <c r="F243" s="128">
        <f t="shared" si="107"/>
        <v>0.99997213662886009</v>
      </c>
    </row>
    <row r="244" spans="1:6" ht="63.75" customHeight="1" x14ac:dyDescent="0.25">
      <c r="A244" s="55"/>
      <c r="B244" s="44" t="s">
        <v>246</v>
      </c>
      <c r="C244" s="42" t="s">
        <v>247</v>
      </c>
      <c r="D244" s="8">
        <f>4440.42+3.73+1323.53</f>
        <v>5767.6799999999994</v>
      </c>
      <c r="E244" s="8">
        <f>4440.42+3.73+1323.53</f>
        <v>5767.6799999999994</v>
      </c>
      <c r="F244" s="128">
        <f t="shared" si="107"/>
        <v>1</v>
      </c>
    </row>
    <row r="245" spans="1:6" ht="34.5" customHeight="1" x14ac:dyDescent="0.25">
      <c r="A245" s="55"/>
      <c r="B245" s="44" t="s">
        <v>70</v>
      </c>
      <c r="C245" s="42" t="s">
        <v>71</v>
      </c>
      <c r="D245" s="8">
        <f>212.14+121.38</f>
        <v>333.52</v>
      </c>
      <c r="E245" s="8">
        <f>211.97+121.38</f>
        <v>333.35</v>
      </c>
      <c r="F245" s="128">
        <f t="shared" si="107"/>
        <v>0.99949028544015361</v>
      </c>
    </row>
    <row r="246" spans="1:6" ht="21" customHeight="1" x14ac:dyDescent="0.25">
      <c r="A246" s="27" t="s">
        <v>274</v>
      </c>
      <c r="B246" s="43"/>
      <c r="C246" s="43" t="s">
        <v>275</v>
      </c>
      <c r="D246" s="8">
        <f>D247+D248</f>
        <v>148.69999999999999</v>
      </c>
      <c r="E246" s="8">
        <f t="shared" ref="E246" si="124">E247+E248</f>
        <v>148.69999999999999</v>
      </c>
      <c r="F246" s="128">
        <f t="shared" si="107"/>
        <v>1</v>
      </c>
    </row>
    <row r="247" spans="1:6" ht="69" customHeight="1" x14ac:dyDescent="0.25">
      <c r="A247" s="55"/>
      <c r="B247" s="44" t="s">
        <v>246</v>
      </c>
      <c r="C247" s="42" t="s">
        <v>247</v>
      </c>
      <c r="D247" s="8">
        <f>92+27</f>
        <v>119</v>
      </c>
      <c r="E247" s="8">
        <f>92+27</f>
        <v>119</v>
      </c>
      <c r="F247" s="128">
        <f t="shared" si="107"/>
        <v>1</v>
      </c>
    </row>
    <row r="248" spans="1:6" ht="34.5" customHeight="1" x14ac:dyDescent="0.25">
      <c r="A248" s="55"/>
      <c r="B248" s="44" t="s">
        <v>70</v>
      </c>
      <c r="C248" s="42" t="s">
        <v>71</v>
      </c>
      <c r="D248" s="8">
        <f>16.2+13.5</f>
        <v>29.7</v>
      </c>
      <c r="E248" s="8">
        <f>16.2+13.5</f>
        <v>29.7</v>
      </c>
      <c r="F248" s="128">
        <f t="shared" si="107"/>
        <v>1</v>
      </c>
    </row>
    <row r="249" spans="1:6" ht="39" customHeight="1" x14ac:dyDescent="0.25">
      <c r="A249" s="27" t="s">
        <v>276</v>
      </c>
      <c r="B249" s="46"/>
      <c r="C249" s="46" t="s">
        <v>277</v>
      </c>
      <c r="D249" s="8">
        <f>D250</f>
        <v>304.33000000000004</v>
      </c>
      <c r="E249" s="8">
        <f t="shared" ref="E249" si="125">E250</f>
        <v>297.78999999999996</v>
      </c>
      <c r="F249" s="128">
        <f t="shared" si="107"/>
        <v>0.97851016988137851</v>
      </c>
    </row>
    <row r="250" spans="1:6" ht="33.75" customHeight="1" x14ac:dyDescent="0.25">
      <c r="A250" s="51" t="s">
        <v>278</v>
      </c>
      <c r="B250" s="28"/>
      <c r="C250" s="28" t="s">
        <v>279</v>
      </c>
      <c r="D250" s="8">
        <f>D251+D262+D265</f>
        <v>304.33000000000004</v>
      </c>
      <c r="E250" s="8">
        <f t="shared" ref="E250" si="126">E251+E262+E265</f>
        <v>297.78999999999996</v>
      </c>
      <c r="F250" s="128">
        <f t="shared" si="107"/>
        <v>0.97851016988137851</v>
      </c>
    </row>
    <row r="251" spans="1:6" ht="33.75" customHeight="1" x14ac:dyDescent="0.25">
      <c r="A251" s="51" t="s">
        <v>280</v>
      </c>
      <c r="B251" s="43"/>
      <c r="C251" s="43" t="s">
        <v>281</v>
      </c>
      <c r="D251" s="8">
        <f>D252+D254+D256+D258+D260</f>
        <v>160.33000000000001</v>
      </c>
      <c r="E251" s="8">
        <f t="shared" ref="E251" si="127">E252+E254+E256+E258+E260</f>
        <v>155.79</v>
      </c>
      <c r="F251" s="128">
        <f t="shared" si="107"/>
        <v>0.97168340298135081</v>
      </c>
    </row>
    <row r="252" spans="1:6" ht="20.45" customHeight="1" x14ac:dyDescent="0.25">
      <c r="A252" s="51" t="s">
        <v>282</v>
      </c>
      <c r="B252" s="43"/>
      <c r="C252" s="43" t="s">
        <v>283</v>
      </c>
      <c r="D252" s="8">
        <f>D253</f>
        <v>67.2</v>
      </c>
      <c r="E252" s="8">
        <f t="shared" ref="E252" si="128">E253</f>
        <v>62.8</v>
      </c>
      <c r="F252" s="128">
        <f t="shared" si="107"/>
        <v>0.93452380952380942</v>
      </c>
    </row>
    <row r="253" spans="1:6" ht="34.5" customHeight="1" x14ac:dyDescent="0.25">
      <c r="A253" s="55"/>
      <c r="B253" s="37" t="s">
        <v>13</v>
      </c>
      <c r="C253" s="48" t="s">
        <v>14</v>
      </c>
      <c r="D253" s="8">
        <v>67.2</v>
      </c>
      <c r="E253" s="8">
        <v>62.8</v>
      </c>
      <c r="F253" s="128">
        <f t="shared" si="107"/>
        <v>0.93452380952380942</v>
      </c>
    </row>
    <row r="254" spans="1:6" ht="15.75" customHeight="1" x14ac:dyDescent="0.25">
      <c r="A254" s="51" t="s">
        <v>284</v>
      </c>
      <c r="B254" s="43"/>
      <c r="C254" s="43" t="s">
        <v>285</v>
      </c>
      <c r="D254" s="8">
        <f>D255</f>
        <v>25</v>
      </c>
      <c r="E254" s="8">
        <f t="shared" ref="E254" si="129">E255</f>
        <v>24.87</v>
      </c>
      <c r="F254" s="128">
        <f t="shared" si="107"/>
        <v>0.99480000000000002</v>
      </c>
    </row>
    <row r="255" spans="1:6" ht="37.5" customHeight="1" x14ac:dyDescent="0.25">
      <c r="A255" s="55"/>
      <c r="B255" s="37" t="s">
        <v>13</v>
      </c>
      <c r="C255" s="48" t="s">
        <v>14</v>
      </c>
      <c r="D255" s="8">
        <v>25</v>
      </c>
      <c r="E255" s="8">
        <v>24.87</v>
      </c>
      <c r="F255" s="128">
        <f t="shared" si="107"/>
        <v>0.99480000000000002</v>
      </c>
    </row>
    <row r="256" spans="1:6" ht="45.75" customHeight="1" x14ac:dyDescent="0.25">
      <c r="A256" s="51" t="s">
        <v>286</v>
      </c>
      <c r="B256" s="43"/>
      <c r="C256" s="43" t="s">
        <v>287</v>
      </c>
      <c r="D256" s="8">
        <f>D257</f>
        <v>10</v>
      </c>
      <c r="E256" s="8">
        <f t="shared" ref="E256" si="130">E257</f>
        <v>10</v>
      </c>
      <c r="F256" s="128">
        <f t="shared" si="107"/>
        <v>1</v>
      </c>
    </row>
    <row r="257" spans="1:6" ht="37.15" customHeight="1" x14ac:dyDescent="0.25">
      <c r="A257" s="51"/>
      <c r="B257" s="37" t="s">
        <v>13</v>
      </c>
      <c r="C257" s="48" t="s">
        <v>14</v>
      </c>
      <c r="D257" s="8">
        <v>10</v>
      </c>
      <c r="E257" s="8">
        <v>10</v>
      </c>
      <c r="F257" s="128">
        <f t="shared" si="107"/>
        <v>1</v>
      </c>
    </row>
    <row r="258" spans="1:6" ht="48" customHeight="1" x14ac:dyDescent="0.25">
      <c r="A258" s="51" t="s">
        <v>288</v>
      </c>
      <c r="B258" s="43"/>
      <c r="C258" s="43" t="s">
        <v>289</v>
      </c>
      <c r="D258" s="8">
        <f>D259</f>
        <v>20</v>
      </c>
      <c r="E258" s="8">
        <f t="shared" ref="E258" si="131">E259</f>
        <v>19.989999999999998</v>
      </c>
      <c r="F258" s="128">
        <f t="shared" si="107"/>
        <v>0.99949999999999994</v>
      </c>
    </row>
    <row r="259" spans="1:6" ht="32.450000000000003" customHeight="1" x14ac:dyDescent="0.25">
      <c r="A259" s="51"/>
      <c r="B259" s="37" t="s">
        <v>13</v>
      </c>
      <c r="C259" s="48" t="s">
        <v>14</v>
      </c>
      <c r="D259" s="8">
        <v>20</v>
      </c>
      <c r="E259" s="8">
        <v>19.989999999999998</v>
      </c>
      <c r="F259" s="128">
        <f t="shared" si="107"/>
        <v>0.99949999999999994</v>
      </c>
    </row>
    <row r="260" spans="1:6" ht="23.25" customHeight="1" x14ac:dyDescent="0.25">
      <c r="A260" s="51" t="s">
        <v>290</v>
      </c>
      <c r="B260" s="43"/>
      <c r="C260" s="43" t="s">
        <v>291</v>
      </c>
      <c r="D260" s="8">
        <f>D261</f>
        <v>38.130000000000003</v>
      </c>
      <c r="E260" s="8">
        <f t="shared" ref="E260" si="132">E261</f>
        <v>38.130000000000003</v>
      </c>
      <c r="F260" s="128">
        <f t="shared" si="107"/>
        <v>1</v>
      </c>
    </row>
    <row r="261" spans="1:6" ht="35.25" customHeight="1" x14ac:dyDescent="0.25">
      <c r="A261" s="55"/>
      <c r="B261" s="37" t="s">
        <v>13</v>
      </c>
      <c r="C261" s="48" t="s">
        <v>14</v>
      </c>
      <c r="D261" s="8">
        <v>38.130000000000003</v>
      </c>
      <c r="E261" s="8">
        <v>38.130000000000003</v>
      </c>
      <c r="F261" s="128">
        <f t="shared" si="107"/>
        <v>1</v>
      </c>
    </row>
    <row r="262" spans="1:6" ht="35.450000000000003" customHeight="1" x14ac:dyDescent="0.25">
      <c r="A262" s="51" t="s">
        <v>292</v>
      </c>
      <c r="B262" s="43"/>
      <c r="C262" s="43" t="s">
        <v>293</v>
      </c>
      <c r="D262" s="8">
        <f>D263</f>
        <v>92</v>
      </c>
      <c r="E262" s="8">
        <f t="shared" ref="E262:E263" si="133">E263</f>
        <v>90</v>
      </c>
      <c r="F262" s="128">
        <f t="shared" si="107"/>
        <v>0.97826086956521741</v>
      </c>
    </row>
    <row r="263" spans="1:6" ht="32.450000000000003" customHeight="1" x14ac:dyDescent="0.25">
      <c r="A263" s="51" t="s">
        <v>294</v>
      </c>
      <c r="B263" s="46"/>
      <c r="C263" s="46" t="s">
        <v>295</v>
      </c>
      <c r="D263" s="8">
        <f>D264</f>
        <v>92</v>
      </c>
      <c r="E263" s="8">
        <f t="shared" si="133"/>
        <v>90</v>
      </c>
      <c r="F263" s="128">
        <f t="shared" si="107"/>
        <v>0.97826086956521741</v>
      </c>
    </row>
    <row r="264" spans="1:6" ht="35.450000000000003" customHeight="1" x14ac:dyDescent="0.25">
      <c r="A264" s="55"/>
      <c r="B264" s="37" t="s">
        <v>13</v>
      </c>
      <c r="C264" s="48" t="s">
        <v>14</v>
      </c>
      <c r="D264" s="8">
        <v>92</v>
      </c>
      <c r="E264" s="8">
        <v>90</v>
      </c>
      <c r="F264" s="128">
        <f t="shared" si="107"/>
        <v>0.97826086956521741</v>
      </c>
    </row>
    <row r="265" spans="1:6" ht="35.450000000000003" customHeight="1" x14ac:dyDescent="0.25">
      <c r="A265" s="51" t="s">
        <v>296</v>
      </c>
      <c r="B265" s="43"/>
      <c r="C265" s="43" t="s">
        <v>297</v>
      </c>
      <c r="D265" s="8">
        <f>D266+D268+D270+D272+D274</f>
        <v>52</v>
      </c>
      <c r="E265" s="8">
        <f t="shared" ref="E265" si="134">E266+E268+E270+E272+E274</f>
        <v>52</v>
      </c>
      <c r="F265" s="128">
        <f t="shared" si="107"/>
        <v>1</v>
      </c>
    </row>
    <row r="266" spans="1:6" ht="21" customHeight="1" x14ac:dyDescent="0.25">
      <c r="A266" s="51" t="s">
        <v>298</v>
      </c>
      <c r="B266" s="43"/>
      <c r="C266" s="43" t="s">
        <v>299</v>
      </c>
      <c r="D266" s="8">
        <f>D267</f>
        <v>10</v>
      </c>
      <c r="E266" s="8">
        <f t="shared" ref="E266" si="135">E267</f>
        <v>10</v>
      </c>
      <c r="F266" s="128">
        <f t="shared" si="107"/>
        <v>1</v>
      </c>
    </row>
    <row r="267" spans="1:6" ht="36" customHeight="1" x14ac:dyDescent="0.25">
      <c r="A267" s="51"/>
      <c r="B267" s="37" t="s">
        <v>13</v>
      </c>
      <c r="C267" s="48" t="s">
        <v>14</v>
      </c>
      <c r="D267" s="8">
        <v>10</v>
      </c>
      <c r="E267" s="8">
        <v>10</v>
      </c>
      <c r="F267" s="128">
        <f t="shared" si="107"/>
        <v>1</v>
      </c>
    </row>
    <row r="268" spans="1:6" ht="33" customHeight="1" x14ac:dyDescent="0.25">
      <c r="A268" s="51" t="s">
        <v>300</v>
      </c>
      <c r="B268" s="43"/>
      <c r="C268" s="43" t="s">
        <v>301</v>
      </c>
      <c r="D268" s="8">
        <f>D269</f>
        <v>26</v>
      </c>
      <c r="E268" s="8">
        <f t="shared" ref="E268" si="136">E269</f>
        <v>26</v>
      </c>
      <c r="F268" s="128">
        <f t="shared" ref="F268:F331" si="137">E268/D268</f>
        <v>1</v>
      </c>
    </row>
    <row r="269" spans="1:6" ht="32.450000000000003" customHeight="1" x14ac:dyDescent="0.25">
      <c r="A269" s="51"/>
      <c r="B269" s="37" t="s">
        <v>13</v>
      </c>
      <c r="C269" s="48" t="s">
        <v>14</v>
      </c>
      <c r="D269" s="8">
        <v>26</v>
      </c>
      <c r="E269" s="8">
        <v>26</v>
      </c>
      <c r="F269" s="128">
        <f t="shared" si="137"/>
        <v>1</v>
      </c>
    </row>
    <row r="270" spans="1:6" ht="21" customHeight="1" x14ac:dyDescent="0.25">
      <c r="A270" s="51" t="s">
        <v>302</v>
      </c>
      <c r="B270" s="43"/>
      <c r="C270" s="43" t="s">
        <v>303</v>
      </c>
      <c r="D270" s="8">
        <f>D271</f>
        <v>10</v>
      </c>
      <c r="E270" s="8">
        <f t="shared" ref="E270" si="138">E271</f>
        <v>10</v>
      </c>
      <c r="F270" s="128">
        <f t="shared" si="137"/>
        <v>1</v>
      </c>
    </row>
    <row r="271" spans="1:6" ht="34.9" customHeight="1" x14ac:dyDescent="0.25">
      <c r="A271" s="51"/>
      <c r="B271" s="37" t="s">
        <v>13</v>
      </c>
      <c r="C271" s="48" t="s">
        <v>14</v>
      </c>
      <c r="D271" s="8">
        <v>10</v>
      </c>
      <c r="E271" s="8">
        <v>10</v>
      </c>
      <c r="F271" s="128">
        <f t="shared" si="137"/>
        <v>1</v>
      </c>
    </row>
    <row r="272" spans="1:6" ht="31.15" customHeight="1" x14ac:dyDescent="0.25">
      <c r="A272" s="51" t="s">
        <v>304</v>
      </c>
      <c r="B272" s="43"/>
      <c r="C272" s="43" t="s">
        <v>305</v>
      </c>
      <c r="D272" s="8">
        <f>D273</f>
        <v>3</v>
      </c>
      <c r="E272" s="8">
        <f t="shared" ref="E272" si="139">E273</f>
        <v>3</v>
      </c>
      <c r="F272" s="128">
        <f t="shared" si="137"/>
        <v>1</v>
      </c>
    </row>
    <row r="273" spans="1:6" ht="36" customHeight="1" x14ac:dyDescent="0.25">
      <c r="A273" s="51"/>
      <c r="B273" s="37" t="s">
        <v>13</v>
      </c>
      <c r="C273" s="48" t="s">
        <v>14</v>
      </c>
      <c r="D273" s="8">
        <v>3</v>
      </c>
      <c r="E273" s="8">
        <v>3</v>
      </c>
      <c r="F273" s="128">
        <f t="shared" si="137"/>
        <v>1</v>
      </c>
    </row>
    <row r="274" spans="1:6" ht="46.5" customHeight="1" x14ac:dyDescent="0.25">
      <c r="A274" s="51" t="s">
        <v>306</v>
      </c>
      <c r="B274" s="43"/>
      <c r="C274" s="43" t="s">
        <v>307</v>
      </c>
      <c r="D274" s="8">
        <f>D275</f>
        <v>3</v>
      </c>
      <c r="E274" s="8">
        <f t="shared" ref="E274" si="140">E275</f>
        <v>3</v>
      </c>
      <c r="F274" s="128">
        <f t="shared" si="137"/>
        <v>1</v>
      </c>
    </row>
    <row r="275" spans="1:6" ht="35.450000000000003" customHeight="1" x14ac:dyDescent="0.25">
      <c r="A275" s="55"/>
      <c r="B275" s="37" t="s">
        <v>13</v>
      </c>
      <c r="C275" s="48" t="s">
        <v>14</v>
      </c>
      <c r="D275" s="8">
        <v>3</v>
      </c>
      <c r="E275" s="8">
        <v>3</v>
      </c>
      <c r="F275" s="128">
        <f t="shared" si="137"/>
        <v>1</v>
      </c>
    </row>
    <row r="276" spans="1:6" ht="33.75" customHeight="1" x14ac:dyDescent="0.25">
      <c r="A276" s="27" t="s">
        <v>308</v>
      </c>
      <c r="B276" s="46"/>
      <c r="C276" s="46" t="s">
        <v>309</v>
      </c>
      <c r="D276" s="8">
        <f>D277+D295</f>
        <v>1300.49</v>
      </c>
      <c r="E276" s="8">
        <f t="shared" ref="E276" si="141">E277+E295</f>
        <v>835.59000000000015</v>
      </c>
      <c r="F276" s="128">
        <f t="shared" si="137"/>
        <v>0.64251935808810534</v>
      </c>
    </row>
    <row r="277" spans="1:6" ht="41.25" customHeight="1" x14ac:dyDescent="0.25">
      <c r="A277" s="27" t="s">
        <v>310</v>
      </c>
      <c r="B277" s="28"/>
      <c r="C277" s="28" t="s">
        <v>311</v>
      </c>
      <c r="D277" s="8">
        <f>D278+D283+D290</f>
        <v>938.25</v>
      </c>
      <c r="E277" s="8">
        <f t="shared" ref="E277" si="142">E278+E283+E290</f>
        <v>669.91000000000008</v>
      </c>
      <c r="F277" s="128">
        <f t="shared" si="137"/>
        <v>0.71399946709299233</v>
      </c>
    </row>
    <row r="278" spans="1:6" ht="25.5" customHeight="1" x14ac:dyDescent="0.25">
      <c r="A278" s="27" t="s">
        <v>312</v>
      </c>
      <c r="B278" s="43"/>
      <c r="C278" s="43" t="s">
        <v>313</v>
      </c>
      <c r="D278" s="8">
        <f>D279+D281</f>
        <v>72.55</v>
      </c>
      <c r="E278" s="8">
        <f t="shared" ref="E278" si="143">E279+E281</f>
        <v>72.5</v>
      </c>
      <c r="F278" s="128">
        <f t="shared" si="137"/>
        <v>0.99931082012405237</v>
      </c>
    </row>
    <row r="279" spans="1:6" ht="34.5" customHeight="1" x14ac:dyDescent="0.25">
      <c r="A279" s="27" t="s">
        <v>314</v>
      </c>
      <c r="B279" s="43"/>
      <c r="C279" s="43" t="s">
        <v>315</v>
      </c>
      <c r="D279" s="8">
        <f>D280</f>
        <v>67.45</v>
      </c>
      <c r="E279" s="8">
        <f t="shared" ref="E279" si="144">E280</f>
        <v>67.400000000000006</v>
      </c>
      <c r="F279" s="128">
        <f t="shared" si="137"/>
        <v>0.99925871015567092</v>
      </c>
    </row>
    <row r="280" spans="1:6" ht="33" customHeight="1" x14ac:dyDescent="0.25">
      <c r="A280" s="27"/>
      <c r="B280" s="44" t="s">
        <v>70</v>
      </c>
      <c r="C280" s="42" t="s">
        <v>71</v>
      </c>
      <c r="D280" s="8">
        <v>67.45</v>
      </c>
      <c r="E280" s="8">
        <v>67.400000000000006</v>
      </c>
      <c r="F280" s="128">
        <f t="shared" si="137"/>
        <v>0.99925871015567092</v>
      </c>
    </row>
    <row r="281" spans="1:6" ht="19.149999999999999" customHeight="1" x14ac:dyDescent="0.25">
      <c r="A281" s="27" t="s">
        <v>316</v>
      </c>
      <c r="B281" s="43"/>
      <c r="C281" s="43" t="s">
        <v>317</v>
      </c>
      <c r="D281" s="8">
        <f>D282</f>
        <v>5.0999999999999996</v>
      </c>
      <c r="E281" s="8">
        <f t="shared" ref="E281" si="145">E282</f>
        <v>5.0999999999999996</v>
      </c>
      <c r="F281" s="128">
        <f t="shared" si="137"/>
        <v>1</v>
      </c>
    </row>
    <row r="282" spans="1:6" ht="31.15" customHeight="1" x14ac:dyDescent="0.25">
      <c r="A282" s="27"/>
      <c r="B282" s="44" t="s">
        <v>70</v>
      </c>
      <c r="C282" s="42" t="s">
        <v>71</v>
      </c>
      <c r="D282" s="8">
        <v>5.0999999999999996</v>
      </c>
      <c r="E282" s="8">
        <v>5.0999999999999996</v>
      </c>
      <c r="F282" s="128">
        <f t="shared" si="137"/>
        <v>1</v>
      </c>
    </row>
    <row r="283" spans="1:6" ht="30" customHeight="1" x14ac:dyDescent="0.25">
      <c r="A283" s="27" t="s">
        <v>318</v>
      </c>
      <c r="B283" s="43"/>
      <c r="C283" s="43" t="s">
        <v>319</v>
      </c>
      <c r="D283" s="8">
        <f>D284+D286+D288</f>
        <v>278.2</v>
      </c>
      <c r="E283" s="8">
        <f t="shared" ref="E283" si="146">E284+E286+E288</f>
        <v>184.41000000000003</v>
      </c>
      <c r="F283" s="128">
        <f t="shared" si="137"/>
        <v>0.66286843997124378</v>
      </c>
    </row>
    <row r="284" spans="1:6" ht="33" customHeight="1" x14ac:dyDescent="0.25">
      <c r="A284" s="27" t="s">
        <v>320</v>
      </c>
      <c r="B284" s="43"/>
      <c r="C284" s="43" t="s">
        <v>321</v>
      </c>
      <c r="D284" s="8">
        <f>D285</f>
        <v>85</v>
      </c>
      <c r="E284" s="8">
        <f t="shared" ref="E284" si="147">E285</f>
        <v>41.71</v>
      </c>
      <c r="F284" s="128">
        <f t="shared" si="137"/>
        <v>0.49070588235294121</v>
      </c>
    </row>
    <row r="285" spans="1:6" ht="31.5" customHeight="1" x14ac:dyDescent="0.25">
      <c r="A285" s="27"/>
      <c r="B285" s="44" t="s">
        <v>70</v>
      </c>
      <c r="C285" s="42" t="s">
        <v>71</v>
      </c>
      <c r="D285" s="8">
        <v>85</v>
      </c>
      <c r="E285" s="8">
        <v>41.71</v>
      </c>
      <c r="F285" s="128">
        <f t="shared" si="137"/>
        <v>0.49070588235294121</v>
      </c>
    </row>
    <row r="286" spans="1:6" ht="28.15" customHeight="1" x14ac:dyDescent="0.25">
      <c r="A286" s="27" t="s">
        <v>322</v>
      </c>
      <c r="B286" s="43"/>
      <c r="C286" s="43" t="s">
        <v>323</v>
      </c>
      <c r="D286" s="8">
        <f>D287</f>
        <v>143.5</v>
      </c>
      <c r="E286" s="8">
        <f t="shared" ref="E286" si="148">E287</f>
        <v>93</v>
      </c>
      <c r="F286" s="128">
        <f t="shared" si="137"/>
        <v>0.6480836236933798</v>
      </c>
    </row>
    <row r="287" spans="1:6" ht="31.5" customHeight="1" x14ac:dyDescent="0.25">
      <c r="A287" s="27"/>
      <c r="B287" s="44" t="s">
        <v>70</v>
      </c>
      <c r="C287" s="42" t="s">
        <v>71</v>
      </c>
      <c r="D287" s="8">
        <v>143.5</v>
      </c>
      <c r="E287" s="8">
        <v>93</v>
      </c>
      <c r="F287" s="128">
        <f t="shared" si="137"/>
        <v>0.6480836236933798</v>
      </c>
    </row>
    <row r="288" spans="1:6" ht="46.5" customHeight="1" x14ac:dyDescent="0.25">
      <c r="A288" s="27" t="s">
        <v>324</v>
      </c>
      <c r="B288" s="44"/>
      <c r="C288" s="43" t="s">
        <v>325</v>
      </c>
      <c r="D288" s="8">
        <f>D289</f>
        <v>49.7</v>
      </c>
      <c r="E288" s="8">
        <f t="shared" ref="E288" si="149">E289</f>
        <v>49.7</v>
      </c>
      <c r="F288" s="128">
        <f t="shared" si="137"/>
        <v>1</v>
      </c>
    </row>
    <row r="289" spans="1:6" ht="33.75" customHeight="1" x14ac:dyDescent="0.25">
      <c r="A289" s="27"/>
      <c r="B289" s="44" t="s">
        <v>70</v>
      </c>
      <c r="C289" s="42" t="s">
        <v>71</v>
      </c>
      <c r="D289" s="8">
        <v>49.7</v>
      </c>
      <c r="E289" s="8">
        <v>49.7</v>
      </c>
      <c r="F289" s="128">
        <f t="shared" si="137"/>
        <v>1</v>
      </c>
    </row>
    <row r="290" spans="1:6" ht="34.5" customHeight="1" x14ac:dyDescent="0.25">
      <c r="A290" s="27" t="s">
        <v>326</v>
      </c>
      <c r="B290" s="43"/>
      <c r="C290" s="43" t="s">
        <v>327</v>
      </c>
      <c r="D290" s="8">
        <f>D291+D293</f>
        <v>587.5</v>
      </c>
      <c r="E290" s="8">
        <f t="shared" ref="E290" si="150">E291+E293</f>
        <v>413</v>
      </c>
      <c r="F290" s="128">
        <f t="shared" si="137"/>
        <v>0.70297872340425527</v>
      </c>
    </row>
    <row r="291" spans="1:6" ht="35.25" customHeight="1" x14ac:dyDescent="0.25">
      <c r="A291" s="27" t="s">
        <v>328</v>
      </c>
      <c r="B291" s="46"/>
      <c r="C291" s="46" t="s">
        <v>329</v>
      </c>
      <c r="D291" s="8">
        <f>D292</f>
        <v>550.6</v>
      </c>
      <c r="E291" s="8">
        <f t="shared" ref="E291" si="151">E292</f>
        <v>376.13</v>
      </c>
      <c r="F291" s="128">
        <f t="shared" si="137"/>
        <v>0.68312749727569921</v>
      </c>
    </row>
    <row r="292" spans="1:6" ht="33.75" customHeight="1" x14ac:dyDescent="0.25">
      <c r="A292" s="27"/>
      <c r="B292" s="44" t="s">
        <v>70</v>
      </c>
      <c r="C292" s="42" t="s">
        <v>71</v>
      </c>
      <c r="D292" s="8">
        <v>550.6</v>
      </c>
      <c r="E292" s="8">
        <v>376.13</v>
      </c>
      <c r="F292" s="128">
        <f t="shared" si="137"/>
        <v>0.68312749727569921</v>
      </c>
    </row>
    <row r="293" spans="1:6" ht="37.5" customHeight="1" x14ac:dyDescent="0.25">
      <c r="A293" s="27" t="s">
        <v>330</v>
      </c>
      <c r="B293" s="46"/>
      <c r="C293" s="46" t="s">
        <v>331</v>
      </c>
      <c r="D293" s="8">
        <f>D294</f>
        <v>36.9</v>
      </c>
      <c r="E293" s="8">
        <f t="shared" ref="E293" si="152">E294</f>
        <v>36.869999999999997</v>
      </c>
      <c r="F293" s="128">
        <f t="shared" si="137"/>
        <v>0.99918699186991866</v>
      </c>
    </row>
    <row r="294" spans="1:6" ht="34.5" customHeight="1" x14ac:dyDescent="0.25">
      <c r="A294" s="27"/>
      <c r="B294" s="44" t="s">
        <v>70</v>
      </c>
      <c r="C294" s="42" t="s">
        <v>71</v>
      </c>
      <c r="D294" s="8">
        <v>36.9</v>
      </c>
      <c r="E294" s="8">
        <v>36.869999999999997</v>
      </c>
      <c r="F294" s="128">
        <f t="shared" si="137"/>
        <v>0.99918699186991866</v>
      </c>
    </row>
    <row r="295" spans="1:6" ht="32.25" customHeight="1" x14ac:dyDescent="0.25">
      <c r="A295" s="27" t="s">
        <v>332</v>
      </c>
      <c r="B295" s="28"/>
      <c r="C295" s="28" t="s">
        <v>333</v>
      </c>
      <c r="D295" s="8">
        <f>D296+D299</f>
        <v>362.24</v>
      </c>
      <c r="E295" s="8">
        <f t="shared" ref="E295" si="153">E296+E299</f>
        <v>165.68</v>
      </c>
      <c r="F295" s="128">
        <f t="shared" si="137"/>
        <v>0.45737632508833925</v>
      </c>
    </row>
    <row r="296" spans="1:6" ht="35.25" customHeight="1" x14ac:dyDescent="0.25">
      <c r="A296" s="27" t="s">
        <v>334</v>
      </c>
      <c r="B296" s="43"/>
      <c r="C296" s="43" t="s">
        <v>335</v>
      </c>
      <c r="D296" s="8">
        <f>D297</f>
        <v>132.47</v>
      </c>
      <c r="E296" s="8">
        <f t="shared" ref="E296:E297" si="154">E297</f>
        <v>93</v>
      </c>
      <c r="F296" s="128">
        <f t="shared" si="137"/>
        <v>0.70204574620668836</v>
      </c>
    </row>
    <row r="297" spans="1:6" ht="32.25" customHeight="1" x14ac:dyDescent="0.25">
      <c r="A297" s="27" t="s">
        <v>336</v>
      </c>
      <c r="B297" s="43"/>
      <c r="C297" s="43" t="s">
        <v>337</v>
      </c>
      <c r="D297" s="8">
        <f>D298</f>
        <v>132.47</v>
      </c>
      <c r="E297" s="8">
        <f t="shared" si="154"/>
        <v>93</v>
      </c>
      <c r="F297" s="128">
        <f t="shared" si="137"/>
        <v>0.70204574620668836</v>
      </c>
    </row>
    <row r="298" spans="1:6" ht="35.25" customHeight="1" x14ac:dyDescent="0.25">
      <c r="A298" s="27"/>
      <c r="B298" s="44" t="s">
        <v>70</v>
      </c>
      <c r="C298" s="42" t="s">
        <v>71</v>
      </c>
      <c r="D298" s="8">
        <v>132.47</v>
      </c>
      <c r="E298" s="8">
        <v>93</v>
      </c>
      <c r="F298" s="128">
        <f t="shared" si="137"/>
        <v>0.70204574620668836</v>
      </c>
    </row>
    <row r="299" spans="1:6" ht="33.75" customHeight="1" x14ac:dyDescent="0.25">
      <c r="A299" s="27" t="s">
        <v>338</v>
      </c>
      <c r="B299" s="43"/>
      <c r="C299" s="43" t="s">
        <v>339</v>
      </c>
      <c r="D299" s="8">
        <f>D300+D304+D302</f>
        <v>229.77</v>
      </c>
      <c r="E299" s="8">
        <f t="shared" ref="E299" si="155">E300+E304+E302</f>
        <v>72.679999999999993</v>
      </c>
      <c r="F299" s="128">
        <f t="shared" si="137"/>
        <v>0.31631631631631629</v>
      </c>
    </row>
    <row r="300" spans="1:6" ht="50.45" customHeight="1" x14ac:dyDescent="0.25">
      <c r="A300" s="27" t="s">
        <v>340</v>
      </c>
      <c r="B300" s="46"/>
      <c r="C300" s="46" t="s">
        <v>341</v>
      </c>
      <c r="D300" s="8">
        <f>D301</f>
        <v>124.67</v>
      </c>
      <c r="E300" s="8">
        <f t="shared" ref="E300" si="156">E301</f>
        <v>67.58</v>
      </c>
      <c r="F300" s="128">
        <f t="shared" si="137"/>
        <v>0.54207106761851287</v>
      </c>
    </row>
    <row r="301" spans="1:6" ht="33" customHeight="1" x14ac:dyDescent="0.25">
      <c r="A301" s="27"/>
      <c r="B301" s="44" t="s">
        <v>70</v>
      </c>
      <c r="C301" s="42" t="s">
        <v>71</v>
      </c>
      <c r="D301" s="8">
        <v>124.67</v>
      </c>
      <c r="E301" s="8">
        <v>67.58</v>
      </c>
      <c r="F301" s="128">
        <f t="shared" si="137"/>
        <v>0.54207106761851287</v>
      </c>
    </row>
    <row r="302" spans="1:6" ht="34.5" customHeight="1" x14ac:dyDescent="0.25">
      <c r="A302" s="27" t="s">
        <v>342</v>
      </c>
      <c r="B302" s="46"/>
      <c r="C302" s="46" t="s">
        <v>343</v>
      </c>
      <c r="D302" s="8">
        <f>D303</f>
        <v>100</v>
      </c>
      <c r="E302" s="8">
        <f t="shared" ref="E302" si="157">E303</f>
        <v>0</v>
      </c>
      <c r="F302" s="128">
        <f t="shared" si="137"/>
        <v>0</v>
      </c>
    </row>
    <row r="303" spans="1:6" ht="37.5" customHeight="1" x14ac:dyDescent="0.25">
      <c r="A303" s="27"/>
      <c r="B303" s="44" t="s">
        <v>70</v>
      </c>
      <c r="C303" s="42" t="s">
        <v>71</v>
      </c>
      <c r="D303" s="8">
        <v>100</v>
      </c>
      <c r="E303" s="8">
        <v>0</v>
      </c>
      <c r="F303" s="128">
        <f t="shared" si="137"/>
        <v>0</v>
      </c>
    </row>
    <row r="304" spans="1:6" ht="24" customHeight="1" x14ac:dyDescent="0.25">
      <c r="A304" s="27" t="s">
        <v>344</v>
      </c>
      <c r="B304" s="43"/>
      <c r="C304" s="43" t="s">
        <v>345</v>
      </c>
      <c r="D304" s="8">
        <f>D305</f>
        <v>5.0999999999999996</v>
      </c>
      <c r="E304" s="8">
        <f t="shared" ref="E304" si="158">E305</f>
        <v>5.0999999999999996</v>
      </c>
      <c r="F304" s="128">
        <f t="shared" si="137"/>
        <v>1</v>
      </c>
    </row>
    <row r="305" spans="1:6" ht="36" customHeight="1" x14ac:dyDescent="0.25">
      <c r="A305" s="27"/>
      <c r="B305" s="44" t="s">
        <v>70</v>
      </c>
      <c r="C305" s="42" t="s">
        <v>71</v>
      </c>
      <c r="D305" s="8">
        <v>5.0999999999999996</v>
      </c>
      <c r="E305" s="8">
        <v>5.0999999999999996</v>
      </c>
      <c r="F305" s="128">
        <f t="shared" si="137"/>
        <v>1</v>
      </c>
    </row>
    <row r="306" spans="1:6" ht="33.75" customHeight="1" x14ac:dyDescent="0.25">
      <c r="A306" s="27" t="s">
        <v>346</v>
      </c>
      <c r="B306" s="46"/>
      <c r="C306" s="46" t="s">
        <v>347</v>
      </c>
      <c r="D306" s="8">
        <f>D307+D311</f>
        <v>188</v>
      </c>
      <c r="E306" s="8">
        <f t="shared" ref="E306" si="159">E307+E311</f>
        <v>174.22</v>
      </c>
      <c r="F306" s="128">
        <f t="shared" si="137"/>
        <v>0.92670212765957449</v>
      </c>
    </row>
    <row r="307" spans="1:6" ht="26.25" customHeight="1" x14ac:dyDescent="0.25">
      <c r="A307" s="27" t="s">
        <v>348</v>
      </c>
      <c r="B307" s="120"/>
      <c r="C307" s="36" t="s">
        <v>349</v>
      </c>
      <c r="D307" s="8">
        <f>D308</f>
        <v>68</v>
      </c>
      <c r="E307" s="8">
        <f t="shared" ref="E307:E309" si="160">E308</f>
        <v>58.72</v>
      </c>
      <c r="F307" s="128">
        <f t="shared" si="137"/>
        <v>0.86352941176470588</v>
      </c>
    </row>
    <row r="308" spans="1:6" ht="33.75" customHeight="1" x14ac:dyDescent="0.25">
      <c r="A308" s="27" t="s">
        <v>350</v>
      </c>
      <c r="B308" s="121"/>
      <c r="C308" s="39" t="s">
        <v>351</v>
      </c>
      <c r="D308" s="8">
        <f>D309</f>
        <v>68</v>
      </c>
      <c r="E308" s="8">
        <f t="shared" si="160"/>
        <v>58.72</v>
      </c>
      <c r="F308" s="128">
        <f t="shared" si="137"/>
        <v>0.86352941176470588</v>
      </c>
    </row>
    <row r="309" spans="1:6" ht="39" customHeight="1" x14ac:dyDescent="0.25">
      <c r="A309" s="27" t="s">
        <v>352</v>
      </c>
      <c r="B309" s="79"/>
      <c r="C309" s="79" t="s">
        <v>353</v>
      </c>
      <c r="D309" s="8">
        <f>D310</f>
        <v>68</v>
      </c>
      <c r="E309" s="8">
        <f t="shared" si="160"/>
        <v>58.72</v>
      </c>
      <c r="F309" s="128">
        <f t="shared" si="137"/>
        <v>0.86352941176470588</v>
      </c>
    </row>
    <row r="310" spans="1:6" ht="39" customHeight="1" x14ac:dyDescent="0.25">
      <c r="A310" s="27"/>
      <c r="B310" s="37" t="s">
        <v>13</v>
      </c>
      <c r="C310" s="48" t="s">
        <v>14</v>
      </c>
      <c r="D310" s="8">
        <v>68</v>
      </c>
      <c r="E310" s="8">
        <v>58.72</v>
      </c>
      <c r="F310" s="128">
        <f t="shared" si="137"/>
        <v>0.86352941176470588</v>
      </c>
    </row>
    <row r="311" spans="1:6" ht="53.25" customHeight="1" x14ac:dyDescent="0.25">
      <c r="A311" s="27" t="s">
        <v>354</v>
      </c>
      <c r="B311" s="39"/>
      <c r="C311" s="39" t="s">
        <v>355</v>
      </c>
      <c r="D311" s="8">
        <f>D312</f>
        <v>120</v>
      </c>
      <c r="E311" s="8">
        <f t="shared" ref="E311:E313" si="161">E312</f>
        <v>115.5</v>
      </c>
      <c r="F311" s="128">
        <f t="shared" si="137"/>
        <v>0.96250000000000002</v>
      </c>
    </row>
    <row r="312" spans="1:6" ht="43.5" customHeight="1" x14ac:dyDescent="0.25">
      <c r="A312" s="27" t="s">
        <v>356</v>
      </c>
      <c r="B312" s="39"/>
      <c r="C312" s="39" t="s">
        <v>357</v>
      </c>
      <c r="D312" s="8">
        <f>D313</f>
        <v>120</v>
      </c>
      <c r="E312" s="8">
        <f t="shared" si="161"/>
        <v>115.5</v>
      </c>
      <c r="F312" s="128">
        <f t="shared" si="137"/>
        <v>0.96250000000000002</v>
      </c>
    </row>
    <row r="313" spans="1:6" ht="57.75" customHeight="1" x14ac:dyDescent="0.25">
      <c r="A313" s="27" t="s">
        <v>358</v>
      </c>
      <c r="B313" s="39"/>
      <c r="C313" s="39" t="s">
        <v>359</v>
      </c>
      <c r="D313" s="8">
        <f>D314</f>
        <v>120</v>
      </c>
      <c r="E313" s="8">
        <f t="shared" si="161"/>
        <v>115.5</v>
      </c>
      <c r="F313" s="128">
        <f t="shared" si="137"/>
        <v>0.96250000000000002</v>
      </c>
    </row>
    <row r="314" spans="1:6" ht="39" customHeight="1" x14ac:dyDescent="0.25">
      <c r="A314" s="27"/>
      <c r="B314" s="44" t="s">
        <v>70</v>
      </c>
      <c r="C314" s="42" t="s">
        <v>71</v>
      </c>
      <c r="D314" s="8">
        <v>120</v>
      </c>
      <c r="E314" s="8">
        <v>115.5</v>
      </c>
      <c r="F314" s="128">
        <f t="shared" si="137"/>
        <v>0.96250000000000002</v>
      </c>
    </row>
    <row r="315" spans="1:6" ht="17.25" customHeight="1" x14ac:dyDescent="0.25">
      <c r="A315" s="44" t="s">
        <v>360</v>
      </c>
      <c r="B315" s="44"/>
      <c r="C315" s="78" t="s">
        <v>361</v>
      </c>
      <c r="D315" s="8">
        <f>D316+D359</f>
        <v>54195.739999999991</v>
      </c>
      <c r="E315" s="8">
        <f t="shared" ref="E315" si="162">E316+E359</f>
        <v>53453.649999999994</v>
      </c>
      <c r="F315" s="128">
        <f t="shared" si="137"/>
        <v>0.98630722636133394</v>
      </c>
    </row>
    <row r="316" spans="1:6" ht="15.75" customHeight="1" x14ac:dyDescent="0.25">
      <c r="A316" s="27" t="s">
        <v>362</v>
      </c>
      <c r="B316" s="10"/>
      <c r="C316" s="28" t="s">
        <v>363</v>
      </c>
      <c r="D316" s="8">
        <f>D319+D321+D325+D323+D332+D340+D343+D351+D317+D348+D345+D356+D337+D334+D354+D329</f>
        <v>36504.299999999988</v>
      </c>
      <c r="E316" s="8">
        <f t="shared" ref="E316" si="163">E319+E321+E325+E323+E332+E340+E343+E351+E317+E348+E345+E356+E337+E334+E354+E329</f>
        <v>36163.409999999996</v>
      </c>
      <c r="F316" s="128">
        <f t="shared" si="137"/>
        <v>0.99066164807981549</v>
      </c>
    </row>
    <row r="317" spans="1:6" ht="15.75" customHeight="1" x14ac:dyDescent="0.25">
      <c r="A317" s="27" t="s">
        <v>364</v>
      </c>
      <c r="B317" s="28"/>
      <c r="C317" s="28" t="s">
        <v>365</v>
      </c>
      <c r="D317" s="8">
        <f>D318</f>
        <v>1562.43</v>
      </c>
      <c r="E317" s="8">
        <f t="shared" ref="E317" si="164">E318</f>
        <v>1562.43</v>
      </c>
      <c r="F317" s="128">
        <f t="shared" si="137"/>
        <v>1</v>
      </c>
    </row>
    <row r="318" spans="1:6" ht="63" customHeight="1" x14ac:dyDescent="0.25">
      <c r="A318" s="27"/>
      <c r="B318" s="44" t="s">
        <v>246</v>
      </c>
      <c r="C318" s="42" t="s">
        <v>247</v>
      </c>
      <c r="D318" s="8">
        <v>1562.43</v>
      </c>
      <c r="E318" s="8">
        <v>1562.43</v>
      </c>
      <c r="F318" s="128">
        <f t="shared" si="137"/>
        <v>1</v>
      </c>
    </row>
    <row r="319" spans="1:6" ht="21.75" customHeight="1" x14ac:dyDescent="0.25">
      <c r="A319" s="27" t="s">
        <v>366</v>
      </c>
      <c r="B319" s="10"/>
      <c r="C319" s="28" t="s">
        <v>367</v>
      </c>
      <c r="D319" s="32">
        <f>D320</f>
        <v>754.8</v>
      </c>
      <c r="E319" s="32">
        <f t="shared" ref="E319" si="165">E320</f>
        <v>754.8</v>
      </c>
      <c r="F319" s="128">
        <f t="shared" si="137"/>
        <v>1</v>
      </c>
    </row>
    <row r="320" spans="1:6" ht="63" customHeight="1" x14ac:dyDescent="0.25">
      <c r="A320" s="27"/>
      <c r="B320" s="44" t="s">
        <v>246</v>
      </c>
      <c r="C320" s="42" t="s">
        <v>247</v>
      </c>
      <c r="D320" s="32">
        <v>754.8</v>
      </c>
      <c r="E320" s="32">
        <v>754.8</v>
      </c>
      <c r="F320" s="128">
        <f t="shared" si="137"/>
        <v>1</v>
      </c>
    </row>
    <row r="321" spans="1:7" ht="21" customHeight="1" x14ac:dyDescent="0.25">
      <c r="A321" s="27" t="s">
        <v>368</v>
      </c>
      <c r="B321" s="10"/>
      <c r="C321" s="28" t="s">
        <v>369</v>
      </c>
      <c r="D321" s="8">
        <f>D322</f>
        <v>158</v>
      </c>
      <c r="E321" s="8">
        <f t="shared" ref="E321" si="166">E322</f>
        <v>90.8</v>
      </c>
      <c r="F321" s="128">
        <f t="shared" si="137"/>
        <v>0.57468354430379742</v>
      </c>
    </row>
    <row r="322" spans="1:7" ht="60" customHeight="1" x14ac:dyDescent="0.25">
      <c r="A322" s="27"/>
      <c r="B322" s="44" t="s">
        <v>246</v>
      </c>
      <c r="C322" s="42" t="s">
        <v>247</v>
      </c>
      <c r="D322" s="88">
        <v>158</v>
      </c>
      <c r="E322" s="88">
        <v>90.8</v>
      </c>
      <c r="F322" s="128">
        <f t="shared" si="137"/>
        <v>0.57468354430379742</v>
      </c>
    </row>
    <row r="323" spans="1:7" ht="22.5" customHeight="1" x14ac:dyDescent="0.25">
      <c r="A323" s="27" t="s">
        <v>370</v>
      </c>
      <c r="B323" s="10"/>
      <c r="C323" s="43" t="s">
        <v>371</v>
      </c>
      <c r="D323" s="32">
        <f>D324</f>
        <v>50</v>
      </c>
      <c r="E323" s="32">
        <f t="shared" ref="E323" si="167">E324</f>
        <v>50</v>
      </c>
      <c r="F323" s="128">
        <f t="shared" si="137"/>
        <v>1</v>
      </c>
    </row>
    <row r="324" spans="1:7" ht="24.75" customHeight="1" x14ac:dyDescent="0.25">
      <c r="A324" s="44"/>
      <c r="B324" s="55">
        <v>800</v>
      </c>
      <c r="C324" s="43" t="s">
        <v>129</v>
      </c>
      <c r="D324" s="32">
        <v>50</v>
      </c>
      <c r="E324" s="32">
        <v>50</v>
      </c>
      <c r="F324" s="128">
        <f t="shared" si="137"/>
        <v>1</v>
      </c>
    </row>
    <row r="325" spans="1:7" ht="18" customHeight="1" x14ac:dyDescent="0.25">
      <c r="A325" s="27" t="s">
        <v>372</v>
      </c>
      <c r="B325" s="51"/>
      <c r="C325" s="28" t="s">
        <v>273</v>
      </c>
      <c r="D325" s="8">
        <f>D326+D327+D328</f>
        <v>30012.57</v>
      </c>
      <c r="E325" s="8">
        <f t="shared" ref="E325" si="168">E326+E327+E328</f>
        <v>29830.380000000005</v>
      </c>
      <c r="F325" s="128">
        <f t="shared" si="137"/>
        <v>0.99392954352126472</v>
      </c>
      <c r="G325" s="14"/>
    </row>
    <row r="326" spans="1:7" ht="63" customHeight="1" x14ac:dyDescent="0.25">
      <c r="A326" s="55"/>
      <c r="B326" s="44" t="s">
        <v>246</v>
      </c>
      <c r="C326" s="42" t="s">
        <v>247</v>
      </c>
      <c r="D326" s="8">
        <f>18465.6+12.24+5523.95</f>
        <v>24001.79</v>
      </c>
      <c r="E326" s="8">
        <f>18449.09+7.24+5515.26</f>
        <v>23971.590000000004</v>
      </c>
      <c r="F326" s="128">
        <f t="shared" si="137"/>
        <v>0.99874176051036201</v>
      </c>
    </row>
    <row r="327" spans="1:7" ht="35.450000000000003" customHeight="1" x14ac:dyDescent="0.25">
      <c r="A327" s="55"/>
      <c r="B327" s="44" t="s">
        <v>70</v>
      </c>
      <c r="C327" s="42" t="s">
        <v>71</v>
      </c>
      <c r="D327" s="8">
        <f>1570.55+3713.11</f>
        <v>5283.66</v>
      </c>
      <c r="E327" s="8">
        <f>1536.61+3595.28</f>
        <v>5131.8900000000003</v>
      </c>
      <c r="F327" s="128">
        <f t="shared" si="137"/>
        <v>0.97127559305481437</v>
      </c>
    </row>
    <row r="328" spans="1:7" ht="17.25" customHeight="1" x14ac:dyDescent="0.25">
      <c r="A328" s="55"/>
      <c r="B328" s="55">
        <v>800</v>
      </c>
      <c r="C328" s="43" t="s">
        <v>129</v>
      </c>
      <c r="D328" s="8">
        <f>101.57+26.75+598.8</f>
        <v>727.11999999999989</v>
      </c>
      <c r="E328" s="8">
        <f>26.75+101.43+598.72</f>
        <v>726.90000000000009</v>
      </c>
      <c r="F328" s="128">
        <f t="shared" si="137"/>
        <v>0.99969743646165721</v>
      </c>
    </row>
    <row r="329" spans="1:7" ht="17.25" customHeight="1" x14ac:dyDescent="0.25">
      <c r="A329" s="27" t="s">
        <v>373</v>
      </c>
      <c r="B329" s="28"/>
      <c r="C329" s="28" t="s">
        <v>374</v>
      </c>
      <c r="D329" s="8">
        <f>D330+D331</f>
        <v>453.19000000000005</v>
      </c>
      <c r="E329" s="8">
        <f t="shared" ref="E329" si="169">E330+E331</f>
        <v>376.19</v>
      </c>
      <c r="F329" s="128">
        <f t="shared" si="137"/>
        <v>0.83009333833491461</v>
      </c>
    </row>
    <row r="330" spans="1:7" ht="63.75" customHeight="1" x14ac:dyDescent="0.25">
      <c r="A330" s="55"/>
      <c r="B330" s="44" t="s">
        <v>246</v>
      </c>
      <c r="C330" s="42" t="s">
        <v>247</v>
      </c>
      <c r="D330" s="8">
        <f>289.6+79.62</f>
        <v>369.22</v>
      </c>
      <c r="E330" s="8">
        <f>224.47+72.8</f>
        <v>297.27</v>
      </c>
      <c r="F330" s="128">
        <f t="shared" si="137"/>
        <v>0.80512973295054424</v>
      </c>
    </row>
    <row r="331" spans="1:7" ht="36" customHeight="1" x14ac:dyDescent="0.25">
      <c r="A331" s="55"/>
      <c r="B331" s="44" t="s">
        <v>70</v>
      </c>
      <c r="C331" s="42" t="s">
        <v>71</v>
      </c>
      <c r="D331" s="8">
        <f>73.39+10.58</f>
        <v>83.97</v>
      </c>
      <c r="E331" s="8">
        <f>68.34+10.58</f>
        <v>78.92</v>
      </c>
      <c r="F331" s="128">
        <f t="shared" si="137"/>
        <v>0.93985947362153155</v>
      </c>
    </row>
    <row r="332" spans="1:7" ht="38.25" customHeight="1" x14ac:dyDescent="0.25">
      <c r="A332" s="27" t="s">
        <v>375</v>
      </c>
      <c r="B332" s="56"/>
      <c r="C332" s="89" t="s">
        <v>376</v>
      </c>
      <c r="D332" s="8">
        <f>D333</f>
        <v>881.1</v>
      </c>
      <c r="E332" s="8">
        <f t="shared" ref="E332" si="170">E333</f>
        <v>881.1</v>
      </c>
      <c r="F332" s="128">
        <f t="shared" ref="F332:F384" si="171">E332/D332</f>
        <v>1</v>
      </c>
    </row>
    <row r="333" spans="1:7" ht="61.5" customHeight="1" x14ac:dyDescent="0.25">
      <c r="A333" s="82"/>
      <c r="B333" s="44" t="s">
        <v>246</v>
      </c>
      <c r="C333" s="42" t="s">
        <v>247</v>
      </c>
      <c r="D333" s="80">
        <v>881.1</v>
      </c>
      <c r="E333" s="80">
        <v>881.1</v>
      </c>
      <c r="F333" s="128">
        <f t="shared" si="171"/>
        <v>1</v>
      </c>
    </row>
    <row r="334" spans="1:7" ht="63.75" customHeight="1" x14ac:dyDescent="0.25">
      <c r="A334" s="27" t="s">
        <v>377</v>
      </c>
      <c r="B334" s="83"/>
      <c r="C334" s="61" t="s">
        <v>378</v>
      </c>
      <c r="D334" s="8">
        <f>D335+D336</f>
        <v>109.7</v>
      </c>
      <c r="E334" s="8">
        <f t="shared" ref="E334" si="172">E335+E336</f>
        <v>109.7</v>
      </c>
      <c r="F334" s="128">
        <f t="shared" si="171"/>
        <v>1</v>
      </c>
    </row>
    <row r="335" spans="1:7" ht="61.5" customHeight="1" x14ac:dyDescent="0.25">
      <c r="A335" s="82"/>
      <c r="B335" s="44" t="s">
        <v>246</v>
      </c>
      <c r="C335" s="42" t="s">
        <v>247</v>
      </c>
      <c r="D335" s="8">
        <f>82.72+24.98</f>
        <v>107.7</v>
      </c>
      <c r="E335" s="8">
        <f>82.72+24.98</f>
        <v>107.7</v>
      </c>
      <c r="F335" s="128">
        <f t="shared" si="171"/>
        <v>1</v>
      </c>
    </row>
    <row r="336" spans="1:7" ht="35.25" customHeight="1" x14ac:dyDescent="0.25">
      <c r="A336" s="82"/>
      <c r="B336" s="44" t="s">
        <v>70</v>
      </c>
      <c r="C336" s="42" t="s">
        <v>71</v>
      </c>
      <c r="D336" s="8">
        <v>2</v>
      </c>
      <c r="E336" s="8">
        <v>2</v>
      </c>
      <c r="F336" s="128">
        <f t="shared" si="171"/>
        <v>1</v>
      </c>
    </row>
    <row r="337" spans="1:6" ht="64.5" customHeight="1" x14ac:dyDescent="0.25">
      <c r="A337" s="27" t="s">
        <v>379</v>
      </c>
      <c r="B337" s="56"/>
      <c r="C337" s="78" t="s">
        <v>380</v>
      </c>
      <c r="D337" s="8">
        <f>D338+D339</f>
        <v>1.2</v>
      </c>
      <c r="E337" s="8">
        <f t="shared" ref="E337" si="173">E338+E339</f>
        <v>0</v>
      </c>
      <c r="F337" s="128">
        <f t="shared" si="171"/>
        <v>0</v>
      </c>
    </row>
    <row r="338" spans="1:6" ht="63.75" customHeight="1" x14ac:dyDescent="0.25">
      <c r="A338" s="56"/>
      <c r="B338" s="44" t="s">
        <v>246</v>
      </c>
      <c r="C338" s="42" t="s">
        <v>247</v>
      </c>
      <c r="D338" s="8">
        <v>1</v>
      </c>
      <c r="E338" s="8">
        <v>0</v>
      </c>
      <c r="F338" s="128">
        <f t="shared" si="171"/>
        <v>0</v>
      </c>
    </row>
    <row r="339" spans="1:6" ht="35.25" customHeight="1" x14ac:dyDescent="0.25">
      <c r="A339" s="56"/>
      <c r="B339" s="44" t="s">
        <v>70</v>
      </c>
      <c r="C339" s="42" t="s">
        <v>71</v>
      </c>
      <c r="D339" s="8">
        <v>0.2</v>
      </c>
      <c r="E339" s="8">
        <v>0</v>
      </c>
      <c r="F339" s="128">
        <f t="shared" si="171"/>
        <v>0</v>
      </c>
    </row>
    <row r="340" spans="1:6" ht="48" customHeight="1" x14ac:dyDescent="0.25">
      <c r="A340" s="27" t="s">
        <v>381</v>
      </c>
      <c r="B340" s="90"/>
      <c r="C340" s="77" t="s">
        <v>382</v>
      </c>
      <c r="D340" s="8">
        <f>D341+D342</f>
        <v>421</v>
      </c>
      <c r="E340" s="8">
        <f t="shared" ref="E340" si="174">E341+E342</f>
        <v>421</v>
      </c>
      <c r="F340" s="128">
        <f t="shared" si="171"/>
        <v>1</v>
      </c>
    </row>
    <row r="341" spans="1:6" ht="63.75" customHeight="1" x14ac:dyDescent="0.25">
      <c r="A341" s="55"/>
      <c r="B341" s="44" t="s">
        <v>246</v>
      </c>
      <c r="C341" s="42" t="s">
        <v>247</v>
      </c>
      <c r="D341" s="8">
        <f>258.9+75.5</f>
        <v>334.4</v>
      </c>
      <c r="E341" s="8">
        <f>334.4</f>
        <v>334.4</v>
      </c>
      <c r="F341" s="128">
        <f t="shared" si="171"/>
        <v>1</v>
      </c>
    </row>
    <row r="342" spans="1:6" ht="30.6" customHeight="1" x14ac:dyDescent="0.25">
      <c r="A342" s="55"/>
      <c r="B342" s="44" t="s">
        <v>70</v>
      </c>
      <c r="C342" s="42" t="s">
        <v>71</v>
      </c>
      <c r="D342" s="8">
        <f>9.2+77.4</f>
        <v>86.600000000000009</v>
      </c>
      <c r="E342" s="8">
        <v>86.6</v>
      </c>
      <c r="F342" s="128">
        <f t="shared" si="171"/>
        <v>0.99999999999999989</v>
      </c>
    </row>
    <row r="343" spans="1:6" ht="21" customHeight="1" x14ac:dyDescent="0.25">
      <c r="A343" s="27" t="s">
        <v>383</v>
      </c>
      <c r="B343" s="90"/>
      <c r="C343" s="77" t="s">
        <v>384</v>
      </c>
      <c r="D343" s="8">
        <f>D344</f>
        <v>3.9</v>
      </c>
      <c r="E343" s="8">
        <f t="shared" ref="E343" si="175">E344</f>
        <v>0</v>
      </c>
      <c r="F343" s="128">
        <f t="shared" si="171"/>
        <v>0</v>
      </c>
    </row>
    <row r="344" spans="1:6" ht="34.5" customHeight="1" x14ac:dyDescent="0.25">
      <c r="A344" s="82"/>
      <c r="B344" s="44" t="s">
        <v>70</v>
      </c>
      <c r="C344" s="42" t="s">
        <v>71</v>
      </c>
      <c r="D344" s="8">
        <v>3.9</v>
      </c>
      <c r="E344" s="8">
        <v>0</v>
      </c>
      <c r="F344" s="128">
        <f t="shared" si="171"/>
        <v>0</v>
      </c>
    </row>
    <row r="345" spans="1:6" ht="33.75" customHeight="1" x14ac:dyDescent="0.25">
      <c r="A345" s="27" t="s">
        <v>385</v>
      </c>
      <c r="B345" s="44"/>
      <c r="C345" s="39" t="s">
        <v>386</v>
      </c>
      <c r="D345" s="8">
        <f>D346+D347</f>
        <v>43.699999999999996</v>
      </c>
      <c r="E345" s="8">
        <f t="shared" ref="E345" si="176">E346+E347</f>
        <v>43.699999999999996</v>
      </c>
      <c r="F345" s="128">
        <f t="shared" si="171"/>
        <v>1</v>
      </c>
    </row>
    <row r="346" spans="1:6" ht="66.75" customHeight="1" x14ac:dyDescent="0.25">
      <c r="A346" s="27"/>
      <c r="B346" s="44" t="s">
        <v>246</v>
      </c>
      <c r="C346" s="42" t="s">
        <v>247</v>
      </c>
      <c r="D346" s="8">
        <f>33.26+10.04</f>
        <v>43.3</v>
      </c>
      <c r="E346" s="8">
        <f>33.26+10.04</f>
        <v>43.3</v>
      </c>
      <c r="F346" s="128">
        <f t="shared" si="171"/>
        <v>1</v>
      </c>
    </row>
    <row r="347" spans="1:6" ht="33" customHeight="1" x14ac:dyDescent="0.25">
      <c r="A347" s="55"/>
      <c r="B347" s="44" t="s">
        <v>70</v>
      </c>
      <c r="C347" s="42" t="s">
        <v>71</v>
      </c>
      <c r="D347" s="8">
        <v>0.4</v>
      </c>
      <c r="E347" s="8">
        <v>0.4</v>
      </c>
      <c r="F347" s="128">
        <f t="shared" si="171"/>
        <v>1</v>
      </c>
    </row>
    <row r="348" spans="1:6" ht="56.25" customHeight="1" x14ac:dyDescent="0.25">
      <c r="A348" s="27" t="s">
        <v>387</v>
      </c>
      <c r="B348" s="56"/>
      <c r="C348" s="77" t="s">
        <v>388</v>
      </c>
      <c r="D348" s="8">
        <f>D349+D350</f>
        <v>9.4</v>
      </c>
      <c r="E348" s="8">
        <f t="shared" ref="E348" si="177">E349+E350</f>
        <v>0</v>
      </c>
      <c r="F348" s="128">
        <f t="shared" si="171"/>
        <v>0</v>
      </c>
    </row>
    <row r="349" spans="1:6" ht="63.75" customHeight="1" x14ac:dyDescent="0.25">
      <c r="A349" s="55"/>
      <c r="B349" s="44" t="s">
        <v>246</v>
      </c>
      <c r="C349" s="42" t="s">
        <v>247</v>
      </c>
      <c r="D349" s="8">
        <f>6.07+1.83</f>
        <v>7.9</v>
      </c>
      <c r="E349" s="8">
        <v>0</v>
      </c>
      <c r="F349" s="128">
        <f t="shared" si="171"/>
        <v>0</v>
      </c>
    </row>
    <row r="350" spans="1:6" ht="34.9" customHeight="1" x14ac:dyDescent="0.25">
      <c r="A350" s="55"/>
      <c r="B350" s="44" t="s">
        <v>70</v>
      </c>
      <c r="C350" s="42" t="s">
        <v>71</v>
      </c>
      <c r="D350" s="8">
        <v>1.5</v>
      </c>
      <c r="E350" s="8">
        <v>0</v>
      </c>
      <c r="F350" s="128">
        <f t="shared" si="171"/>
        <v>0</v>
      </c>
    </row>
    <row r="351" spans="1:6" ht="32.450000000000003" customHeight="1" x14ac:dyDescent="0.25">
      <c r="A351" s="27" t="s">
        <v>389</v>
      </c>
      <c r="B351" s="56"/>
      <c r="C351" s="77" t="s">
        <v>390</v>
      </c>
      <c r="D351" s="8">
        <f>D352+D353</f>
        <v>395.11000000000007</v>
      </c>
      <c r="E351" s="8">
        <f t="shared" ref="E351" si="178">E352+E353</f>
        <v>395.11</v>
      </c>
      <c r="F351" s="128">
        <f t="shared" si="171"/>
        <v>0.99999999999999989</v>
      </c>
    </row>
    <row r="352" spans="1:6" ht="63" customHeight="1" x14ac:dyDescent="0.25">
      <c r="A352" s="55"/>
      <c r="B352" s="44" t="s">
        <v>246</v>
      </c>
      <c r="C352" s="42" t="s">
        <v>247</v>
      </c>
      <c r="D352" s="8">
        <f>291.97+86.97</f>
        <v>378.94000000000005</v>
      </c>
      <c r="E352" s="8">
        <v>378.94</v>
      </c>
      <c r="F352" s="128">
        <f t="shared" si="171"/>
        <v>0.99999999999999989</v>
      </c>
    </row>
    <row r="353" spans="1:6" ht="36" customHeight="1" x14ac:dyDescent="0.25">
      <c r="A353" s="55"/>
      <c r="B353" s="44" t="s">
        <v>70</v>
      </c>
      <c r="C353" s="42" t="s">
        <v>71</v>
      </c>
      <c r="D353" s="8">
        <f>5+11.17</f>
        <v>16.170000000000002</v>
      </c>
      <c r="E353" s="8">
        <v>16.170000000000002</v>
      </c>
      <c r="F353" s="128">
        <f t="shared" si="171"/>
        <v>1</v>
      </c>
    </row>
    <row r="354" spans="1:6" ht="53.25" customHeight="1" x14ac:dyDescent="0.25">
      <c r="A354" s="27" t="s">
        <v>391</v>
      </c>
      <c r="B354" s="44"/>
      <c r="C354" s="42" t="s">
        <v>392</v>
      </c>
      <c r="D354" s="8">
        <f>D355</f>
        <v>52.2</v>
      </c>
      <c r="E354" s="8">
        <f t="shared" ref="E354" si="179">E355</f>
        <v>52.2</v>
      </c>
      <c r="F354" s="128">
        <f t="shared" si="171"/>
        <v>1</v>
      </c>
    </row>
    <row r="355" spans="1:6" ht="36" customHeight="1" x14ac:dyDescent="0.25">
      <c r="A355" s="55"/>
      <c r="B355" s="44" t="s">
        <v>70</v>
      </c>
      <c r="C355" s="42" t="s">
        <v>71</v>
      </c>
      <c r="D355" s="8">
        <v>52.2</v>
      </c>
      <c r="E355" s="8">
        <v>52.2</v>
      </c>
      <c r="F355" s="128">
        <f t="shared" si="171"/>
        <v>1</v>
      </c>
    </row>
    <row r="356" spans="1:6" ht="27" customHeight="1" x14ac:dyDescent="0.25">
      <c r="A356" s="27" t="s">
        <v>393</v>
      </c>
      <c r="B356" s="44"/>
      <c r="C356" s="91" t="s">
        <v>394</v>
      </c>
      <c r="D356" s="8">
        <f>D357+D358</f>
        <v>1596</v>
      </c>
      <c r="E356" s="8">
        <f t="shared" ref="E356" si="180">E357+E358</f>
        <v>1596</v>
      </c>
      <c r="F356" s="128">
        <f t="shared" si="171"/>
        <v>1</v>
      </c>
    </row>
    <row r="357" spans="1:6" ht="66" customHeight="1" x14ac:dyDescent="0.25">
      <c r="A357" s="55"/>
      <c r="B357" s="44" t="s">
        <v>246</v>
      </c>
      <c r="C357" s="42" t="s">
        <v>247</v>
      </c>
      <c r="D357" s="8">
        <f>1065.29+311.86</f>
        <v>1377.15</v>
      </c>
      <c r="E357" s="8">
        <f>1065.29+311.86</f>
        <v>1377.15</v>
      </c>
      <c r="F357" s="128">
        <f t="shared" si="171"/>
        <v>1</v>
      </c>
    </row>
    <row r="358" spans="1:6" ht="36" customHeight="1" x14ac:dyDescent="0.25">
      <c r="A358" s="55"/>
      <c r="B358" s="44" t="s">
        <v>70</v>
      </c>
      <c r="C358" s="42" t="s">
        <v>71</v>
      </c>
      <c r="D358" s="8">
        <f>13.19+205.66</f>
        <v>218.85</v>
      </c>
      <c r="E358" s="8">
        <v>218.85</v>
      </c>
      <c r="F358" s="128">
        <f t="shared" si="171"/>
        <v>1</v>
      </c>
    </row>
    <row r="359" spans="1:6" ht="31.5" customHeight="1" x14ac:dyDescent="0.25">
      <c r="A359" s="27" t="s">
        <v>395</v>
      </c>
      <c r="B359" s="51"/>
      <c r="C359" s="28" t="s">
        <v>396</v>
      </c>
      <c r="D359" s="32">
        <f>D368+D380+D370+D362+D382+D360+D364+D373+D378+D376</f>
        <v>17691.439999999999</v>
      </c>
      <c r="E359" s="32">
        <f>E368+E380+E370+E362+E382+E360+E364+E373+E378+E376</f>
        <v>17290.239999999998</v>
      </c>
      <c r="F359" s="128">
        <f t="shared" si="171"/>
        <v>0.9773223660708229</v>
      </c>
    </row>
    <row r="360" spans="1:6" ht="50.25" customHeight="1" x14ac:dyDescent="0.25">
      <c r="A360" s="27" t="s">
        <v>397</v>
      </c>
      <c r="B360" s="37"/>
      <c r="C360" s="48" t="s">
        <v>398</v>
      </c>
      <c r="D360" s="32">
        <f>D361</f>
        <v>63.67</v>
      </c>
      <c r="E360" s="32">
        <f t="shared" ref="E360" si="181">E361</f>
        <v>0</v>
      </c>
      <c r="F360" s="128">
        <f t="shared" si="171"/>
        <v>0</v>
      </c>
    </row>
    <row r="361" spans="1:6" ht="35.25" customHeight="1" x14ac:dyDescent="0.25">
      <c r="A361" s="7"/>
      <c r="B361" s="44" t="s">
        <v>70</v>
      </c>
      <c r="C361" s="42" t="s">
        <v>71</v>
      </c>
      <c r="D361" s="32">
        <v>63.67</v>
      </c>
      <c r="E361" s="32">
        <v>0</v>
      </c>
      <c r="F361" s="128">
        <f t="shared" si="171"/>
        <v>0</v>
      </c>
    </row>
    <row r="362" spans="1:6" ht="82.5" customHeight="1" x14ac:dyDescent="0.25">
      <c r="A362" s="27" t="s">
        <v>399</v>
      </c>
      <c r="B362" s="44"/>
      <c r="C362" s="42" t="s">
        <v>400</v>
      </c>
      <c r="D362" s="32">
        <f>D363</f>
        <v>6485.07</v>
      </c>
      <c r="E362" s="32">
        <f t="shared" ref="E362" si="182">E363</f>
        <v>6240.73</v>
      </c>
      <c r="F362" s="128">
        <f t="shared" si="171"/>
        <v>0.96232268888385164</v>
      </c>
    </row>
    <row r="363" spans="1:6" ht="36" customHeight="1" x14ac:dyDescent="0.25">
      <c r="A363" s="7"/>
      <c r="B363" s="44" t="s">
        <v>149</v>
      </c>
      <c r="C363" s="63" t="s">
        <v>150</v>
      </c>
      <c r="D363" s="32">
        <v>6485.07</v>
      </c>
      <c r="E363" s="32">
        <v>6240.73</v>
      </c>
      <c r="F363" s="128">
        <f t="shared" si="171"/>
        <v>0.96232268888385164</v>
      </c>
    </row>
    <row r="364" spans="1:6" ht="31.5" customHeight="1" x14ac:dyDescent="0.25">
      <c r="A364" s="27" t="s">
        <v>401</v>
      </c>
      <c r="B364" s="55"/>
      <c r="C364" s="89" t="s">
        <v>402</v>
      </c>
      <c r="D364" s="32">
        <f>D365+D366+D367</f>
        <v>3738.8</v>
      </c>
      <c r="E364" s="32">
        <f t="shared" ref="E364" si="183">E365+E366+E367</f>
        <v>3730.77</v>
      </c>
      <c r="F364" s="128">
        <f t="shared" si="171"/>
        <v>0.99785225205948425</v>
      </c>
    </row>
    <row r="365" spans="1:6" ht="31.5" customHeight="1" x14ac:dyDescent="0.25">
      <c r="A365" s="7"/>
      <c r="B365" s="44" t="s">
        <v>70</v>
      </c>
      <c r="C365" s="42" t="s">
        <v>71</v>
      </c>
      <c r="D365" s="32">
        <f>1.96+10.91</f>
        <v>12.870000000000001</v>
      </c>
      <c r="E365" s="32">
        <f>1.96+3.73</f>
        <v>5.6899999999999995</v>
      </c>
      <c r="F365" s="128">
        <f t="shared" si="171"/>
        <v>0.44211344211344206</v>
      </c>
    </row>
    <row r="366" spans="1:6" ht="19.5" customHeight="1" x14ac:dyDescent="0.25">
      <c r="A366" s="7"/>
      <c r="B366" s="37" t="s">
        <v>62</v>
      </c>
      <c r="C366" s="73" t="s">
        <v>63</v>
      </c>
      <c r="D366" s="32">
        <v>15.17</v>
      </c>
      <c r="E366" s="32">
        <v>15.17</v>
      </c>
      <c r="F366" s="128">
        <f t="shared" si="171"/>
        <v>1</v>
      </c>
    </row>
    <row r="367" spans="1:6" ht="35.25" customHeight="1" x14ac:dyDescent="0.25">
      <c r="A367" s="7"/>
      <c r="B367" s="37" t="s">
        <v>13</v>
      </c>
      <c r="C367" s="48" t="s">
        <v>14</v>
      </c>
      <c r="D367" s="32">
        <v>3710.76</v>
      </c>
      <c r="E367" s="32">
        <v>3709.91</v>
      </c>
      <c r="F367" s="128">
        <f t="shared" si="171"/>
        <v>0.99977093641194781</v>
      </c>
    </row>
    <row r="368" spans="1:6" ht="19.5" customHeight="1" x14ac:dyDescent="0.25">
      <c r="A368" s="27" t="s">
        <v>403</v>
      </c>
      <c r="B368" s="86"/>
      <c r="C368" s="28" t="s">
        <v>404</v>
      </c>
      <c r="D368" s="32">
        <f>D369</f>
        <v>535</v>
      </c>
      <c r="E368" s="32">
        <f t="shared" ref="E368" si="184">E369</f>
        <v>488.6</v>
      </c>
      <c r="F368" s="128">
        <f t="shared" si="171"/>
        <v>0.91327102803738325</v>
      </c>
    </row>
    <row r="369" spans="1:6" ht="31.9" customHeight="1" x14ac:dyDescent="0.25">
      <c r="A369" s="7"/>
      <c r="B369" s="44" t="s">
        <v>70</v>
      </c>
      <c r="C369" s="42" t="s">
        <v>71</v>
      </c>
      <c r="D369" s="32">
        <v>535</v>
      </c>
      <c r="E369" s="32">
        <v>488.6</v>
      </c>
      <c r="F369" s="128">
        <f t="shared" si="171"/>
        <v>0.91327102803738325</v>
      </c>
    </row>
    <row r="370" spans="1:6" ht="22.15" customHeight="1" x14ac:dyDescent="0.25">
      <c r="A370" s="27" t="s">
        <v>405</v>
      </c>
      <c r="B370" s="28"/>
      <c r="C370" s="28" t="s">
        <v>406</v>
      </c>
      <c r="D370" s="32">
        <f>D372+D371</f>
        <v>2050</v>
      </c>
      <c r="E370" s="32">
        <f t="shared" ref="E370" si="185">E372+E371</f>
        <v>2041.71</v>
      </c>
      <c r="F370" s="128">
        <f t="shared" si="171"/>
        <v>0.99595609756097558</v>
      </c>
    </row>
    <row r="371" spans="1:6" ht="36" customHeight="1" x14ac:dyDescent="0.25">
      <c r="A371" s="56"/>
      <c r="B371" s="44" t="s">
        <v>70</v>
      </c>
      <c r="C371" s="42" t="s">
        <v>71</v>
      </c>
      <c r="D371" s="32">
        <v>189.7</v>
      </c>
      <c r="E371" s="32">
        <v>189.7</v>
      </c>
      <c r="F371" s="128">
        <f t="shared" si="171"/>
        <v>1</v>
      </c>
    </row>
    <row r="372" spans="1:6" ht="36.75" customHeight="1" x14ac:dyDescent="0.25">
      <c r="A372" s="92"/>
      <c r="B372" s="37" t="s">
        <v>13</v>
      </c>
      <c r="C372" s="48" t="s">
        <v>14</v>
      </c>
      <c r="D372" s="32">
        <f>40.57+1819.73</f>
        <v>1860.3</v>
      </c>
      <c r="E372" s="32">
        <f>37.09+1814.92</f>
        <v>1852.01</v>
      </c>
      <c r="F372" s="128">
        <f t="shared" si="171"/>
        <v>0.99554372950599368</v>
      </c>
    </row>
    <row r="373" spans="1:6" ht="25.5" customHeight="1" x14ac:dyDescent="0.25">
      <c r="A373" s="27" t="s">
        <v>407</v>
      </c>
      <c r="B373" s="28"/>
      <c r="C373" s="28" t="s">
        <v>408</v>
      </c>
      <c r="D373" s="32">
        <f>D374+D375</f>
        <v>100</v>
      </c>
      <c r="E373" s="32">
        <f t="shared" ref="E373" si="186">E374+E375</f>
        <v>99.13000000000001</v>
      </c>
      <c r="F373" s="128">
        <f t="shared" si="171"/>
        <v>0.99130000000000007</v>
      </c>
    </row>
    <row r="374" spans="1:6" ht="36.75" customHeight="1" x14ac:dyDescent="0.25">
      <c r="A374" s="92"/>
      <c r="B374" s="44" t="s">
        <v>70</v>
      </c>
      <c r="C374" s="42" t="s">
        <v>71</v>
      </c>
      <c r="D374" s="32">
        <v>98.66</v>
      </c>
      <c r="E374" s="32">
        <v>97.79</v>
      </c>
      <c r="F374" s="128">
        <f t="shared" si="171"/>
        <v>0.9911818366105819</v>
      </c>
    </row>
    <row r="375" spans="1:6" ht="23.25" customHeight="1" x14ac:dyDescent="0.25">
      <c r="A375" s="92"/>
      <c r="B375" s="55">
        <v>800</v>
      </c>
      <c r="C375" s="43" t="s">
        <v>129</v>
      </c>
      <c r="D375" s="32">
        <f>1.34</f>
        <v>1.34</v>
      </c>
      <c r="E375" s="32">
        <v>1.34</v>
      </c>
      <c r="F375" s="128">
        <f t="shared" si="171"/>
        <v>1</v>
      </c>
    </row>
    <row r="376" spans="1:6" ht="38.25" customHeight="1" x14ac:dyDescent="0.25">
      <c r="A376" s="27" t="s">
        <v>525</v>
      </c>
      <c r="B376" s="55"/>
      <c r="C376" s="28" t="s">
        <v>526</v>
      </c>
      <c r="D376" s="32">
        <f>D377</f>
        <v>779.52</v>
      </c>
      <c r="E376" s="32">
        <f t="shared" ref="E376" si="187">E377</f>
        <v>764.85</v>
      </c>
      <c r="F376" s="128">
        <f t="shared" si="171"/>
        <v>0.98118072660098532</v>
      </c>
    </row>
    <row r="377" spans="1:6" ht="16.5" customHeight="1" x14ac:dyDescent="0.25">
      <c r="A377" s="92"/>
      <c r="B377" s="86" t="s">
        <v>161</v>
      </c>
      <c r="C377" s="43" t="s">
        <v>162</v>
      </c>
      <c r="D377" s="32">
        <v>779.52</v>
      </c>
      <c r="E377" s="32">
        <v>764.85</v>
      </c>
      <c r="F377" s="128">
        <f t="shared" si="171"/>
        <v>0.98118072660098532</v>
      </c>
    </row>
    <row r="378" spans="1:6" ht="79.5" customHeight="1" x14ac:dyDescent="0.25">
      <c r="A378" s="122" t="s">
        <v>504</v>
      </c>
      <c r="B378" s="123"/>
      <c r="C378" s="124" t="s">
        <v>503</v>
      </c>
      <c r="D378" s="32">
        <f>D379</f>
        <v>1301.58</v>
      </c>
      <c r="E378" s="32">
        <f t="shared" ref="E378" si="188">E379</f>
        <v>1301.58</v>
      </c>
      <c r="F378" s="128">
        <f t="shared" si="171"/>
        <v>1</v>
      </c>
    </row>
    <row r="379" spans="1:6" ht="26.25" customHeight="1" x14ac:dyDescent="0.25">
      <c r="A379" s="51"/>
      <c r="B379" s="37" t="s">
        <v>62</v>
      </c>
      <c r="C379" s="73" t="s">
        <v>63</v>
      </c>
      <c r="D379" s="32">
        <v>1301.58</v>
      </c>
      <c r="E379" s="32">
        <v>1301.58</v>
      </c>
      <c r="F379" s="128">
        <f t="shared" si="171"/>
        <v>1</v>
      </c>
    </row>
    <row r="380" spans="1:6" ht="36.75" customHeight="1" x14ac:dyDescent="0.25">
      <c r="A380" s="27" t="s">
        <v>411</v>
      </c>
      <c r="B380" s="28"/>
      <c r="C380" s="28" t="s">
        <v>412</v>
      </c>
      <c r="D380" s="32">
        <f>D381</f>
        <v>2442.3000000000002</v>
      </c>
      <c r="E380" s="32">
        <f t="shared" ref="E380" si="189">E381</f>
        <v>2429.67</v>
      </c>
      <c r="F380" s="128">
        <f t="shared" si="171"/>
        <v>0.9948286451295909</v>
      </c>
    </row>
    <row r="381" spans="1:6" ht="30" customHeight="1" x14ac:dyDescent="0.25">
      <c r="A381" s="55"/>
      <c r="B381" s="37" t="s">
        <v>62</v>
      </c>
      <c r="C381" s="73" t="s">
        <v>63</v>
      </c>
      <c r="D381" s="32">
        <v>2442.3000000000002</v>
      </c>
      <c r="E381" s="32">
        <v>2429.67</v>
      </c>
      <c r="F381" s="128">
        <f t="shared" si="171"/>
        <v>0.9948286451295909</v>
      </c>
    </row>
    <row r="382" spans="1:6" ht="31.5" customHeight="1" x14ac:dyDescent="0.25">
      <c r="A382" s="27" t="s">
        <v>409</v>
      </c>
      <c r="B382" s="58"/>
      <c r="C382" s="58" t="s">
        <v>410</v>
      </c>
      <c r="D382" s="32">
        <f>D383</f>
        <v>195.5</v>
      </c>
      <c r="E382" s="32">
        <f t="shared" ref="E382" si="190">E383</f>
        <v>193.2</v>
      </c>
      <c r="F382" s="128">
        <f t="shared" si="171"/>
        <v>0.98823529411764699</v>
      </c>
    </row>
    <row r="383" spans="1:6" ht="33.75" customHeight="1" x14ac:dyDescent="0.25">
      <c r="A383" s="27"/>
      <c r="B383" s="44" t="s">
        <v>70</v>
      </c>
      <c r="C383" s="42" t="s">
        <v>71</v>
      </c>
      <c r="D383" s="32">
        <v>195.5</v>
      </c>
      <c r="E383" s="32">
        <v>193.2</v>
      </c>
      <c r="F383" s="128">
        <f t="shared" si="171"/>
        <v>0.98823529411764699</v>
      </c>
    </row>
    <row r="384" spans="1:6" ht="18" customHeight="1" x14ac:dyDescent="0.25">
      <c r="A384" s="29"/>
      <c r="B384" s="30"/>
      <c r="C384" s="31" t="s">
        <v>413</v>
      </c>
      <c r="D384" s="11">
        <f>D11+D67+D108+D119+D164+D232+D315+D276+D249+D306+D98</f>
        <v>620311.36</v>
      </c>
      <c r="E384" s="11">
        <f>E11+E67+E108+E119+E164+E232+E315+E276+E249+E306+E98</f>
        <v>576720.0199999999</v>
      </c>
      <c r="F384" s="129">
        <f t="shared" si="171"/>
        <v>0.92972667790575347</v>
      </c>
    </row>
    <row r="387" spans="4:6" x14ac:dyDescent="0.2">
      <c r="D387" s="12"/>
      <c r="F387" s="24"/>
    </row>
    <row r="389" spans="4:6" x14ac:dyDescent="0.2">
      <c r="D389" s="12"/>
    </row>
  </sheetData>
  <mergeCells count="5">
    <mergeCell ref="A7:F7"/>
    <mergeCell ref="C1:F1"/>
    <mergeCell ref="C2:F2"/>
    <mergeCell ref="C3:F3"/>
    <mergeCell ref="C4:F4"/>
  </mergeCells>
  <pageMargins left="0.59055118110236227" right="0.15748031496062992" top="0.35433070866141736" bottom="0.15748031496062992" header="0.35433070866141736" footer="0.19685039370078741"/>
  <pageSetup paperSize="9" scale="7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F0000"/>
  </sheetPr>
  <dimension ref="A1:G26"/>
  <sheetViews>
    <sheetView topLeftCell="B1" workbookViewId="0">
      <selection activeCell="E4" sqref="E4:G4"/>
    </sheetView>
  </sheetViews>
  <sheetFormatPr defaultRowHeight="12.75" x14ac:dyDescent="0.2"/>
  <cols>
    <col min="1" max="1" width="7.5703125" hidden="1" customWidth="1"/>
    <col min="2" max="2" width="8.42578125" customWidth="1"/>
    <col min="3" max="3" width="24.85546875" customWidth="1"/>
    <col min="4" max="4" width="9.140625" hidden="1" customWidth="1"/>
    <col min="5" max="5" width="40.42578125" customWidth="1"/>
    <col min="6" max="6" width="14.28515625" customWidth="1"/>
    <col min="7" max="7" width="15.7109375" customWidth="1"/>
    <col min="257" max="257" width="0" hidden="1" customWidth="1"/>
    <col min="258" max="258" width="8.42578125" customWidth="1"/>
    <col min="259" max="259" width="24.85546875" customWidth="1"/>
    <col min="260" max="260" width="0" hidden="1" customWidth="1"/>
    <col min="261" max="261" width="40.42578125" customWidth="1"/>
    <col min="262" max="262" width="14.28515625" customWidth="1"/>
    <col min="263" max="263" width="15.7109375" customWidth="1"/>
    <col min="513" max="513" width="0" hidden="1" customWidth="1"/>
    <col min="514" max="514" width="8.42578125" customWidth="1"/>
    <col min="515" max="515" width="24.85546875" customWidth="1"/>
    <col min="516" max="516" width="0" hidden="1" customWidth="1"/>
    <col min="517" max="517" width="40.42578125" customWidth="1"/>
    <col min="518" max="518" width="14.28515625" customWidth="1"/>
    <col min="519" max="519" width="15.7109375" customWidth="1"/>
    <col min="769" max="769" width="0" hidden="1" customWidth="1"/>
    <col min="770" max="770" width="8.42578125" customWidth="1"/>
    <col min="771" max="771" width="24.85546875" customWidth="1"/>
    <col min="772" max="772" width="0" hidden="1" customWidth="1"/>
    <col min="773" max="773" width="40.42578125" customWidth="1"/>
    <col min="774" max="774" width="14.28515625" customWidth="1"/>
    <col min="775" max="775" width="15.7109375" customWidth="1"/>
    <col min="1025" max="1025" width="0" hidden="1" customWidth="1"/>
    <col min="1026" max="1026" width="8.42578125" customWidth="1"/>
    <col min="1027" max="1027" width="24.85546875" customWidth="1"/>
    <col min="1028" max="1028" width="0" hidden="1" customWidth="1"/>
    <col min="1029" max="1029" width="40.42578125" customWidth="1"/>
    <col min="1030" max="1030" width="14.28515625" customWidth="1"/>
    <col min="1031" max="1031" width="15.7109375" customWidth="1"/>
    <col min="1281" max="1281" width="0" hidden="1" customWidth="1"/>
    <col min="1282" max="1282" width="8.42578125" customWidth="1"/>
    <col min="1283" max="1283" width="24.85546875" customWidth="1"/>
    <col min="1284" max="1284" width="0" hidden="1" customWidth="1"/>
    <col min="1285" max="1285" width="40.42578125" customWidth="1"/>
    <col min="1286" max="1286" width="14.28515625" customWidth="1"/>
    <col min="1287" max="1287" width="15.7109375" customWidth="1"/>
    <col min="1537" max="1537" width="0" hidden="1" customWidth="1"/>
    <col min="1538" max="1538" width="8.42578125" customWidth="1"/>
    <col min="1539" max="1539" width="24.85546875" customWidth="1"/>
    <col min="1540" max="1540" width="0" hidden="1" customWidth="1"/>
    <col min="1541" max="1541" width="40.42578125" customWidth="1"/>
    <col min="1542" max="1542" width="14.28515625" customWidth="1"/>
    <col min="1543" max="1543" width="15.7109375" customWidth="1"/>
    <col min="1793" max="1793" width="0" hidden="1" customWidth="1"/>
    <col min="1794" max="1794" width="8.42578125" customWidth="1"/>
    <col min="1795" max="1795" width="24.85546875" customWidth="1"/>
    <col min="1796" max="1796" width="0" hidden="1" customWidth="1"/>
    <col min="1797" max="1797" width="40.42578125" customWidth="1"/>
    <col min="1798" max="1798" width="14.28515625" customWidth="1"/>
    <col min="1799" max="1799" width="15.7109375" customWidth="1"/>
    <col min="2049" max="2049" width="0" hidden="1" customWidth="1"/>
    <col min="2050" max="2050" width="8.42578125" customWidth="1"/>
    <col min="2051" max="2051" width="24.85546875" customWidth="1"/>
    <col min="2052" max="2052" width="0" hidden="1" customWidth="1"/>
    <col min="2053" max="2053" width="40.42578125" customWidth="1"/>
    <col min="2054" max="2054" width="14.28515625" customWidth="1"/>
    <col min="2055" max="2055" width="15.7109375" customWidth="1"/>
    <col min="2305" max="2305" width="0" hidden="1" customWidth="1"/>
    <col min="2306" max="2306" width="8.42578125" customWidth="1"/>
    <col min="2307" max="2307" width="24.85546875" customWidth="1"/>
    <col min="2308" max="2308" width="0" hidden="1" customWidth="1"/>
    <col min="2309" max="2309" width="40.42578125" customWidth="1"/>
    <col min="2310" max="2310" width="14.28515625" customWidth="1"/>
    <col min="2311" max="2311" width="15.7109375" customWidth="1"/>
    <col min="2561" max="2561" width="0" hidden="1" customWidth="1"/>
    <col min="2562" max="2562" width="8.42578125" customWidth="1"/>
    <col min="2563" max="2563" width="24.85546875" customWidth="1"/>
    <col min="2564" max="2564" width="0" hidden="1" customWidth="1"/>
    <col min="2565" max="2565" width="40.42578125" customWidth="1"/>
    <col min="2566" max="2566" width="14.28515625" customWidth="1"/>
    <col min="2567" max="2567" width="15.7109375" customWidth="1"/>
    <col min="2817" max="2817" width="0" hidden="1" customWidth="1"/>
    <col min="2818" max="2818" width="8.42578125" customWidth="1"/>
    <col min="2819" max="2819" width="24.85546875" customWidth="1"/>
    <col min="2820" max="2820" width="0" hidden="1" customWidth="1"/>
    <col min="2821" max="2821" width="40.42578125" customWidth="1"/>
    <col min="2822" max="2822" width="14.28515625" customWidth="1"/>
    <col min="2823" max="2823" width="15.7109375" customWidth="1"/>
    <col min="3073" max="3073" width="0" hidden="1" customWidth="1"/>
    <col min="3074" max="3074" width="8.42578125" customWidth="1"/>
    <col min="3075" max="3075" width="24.85546875" customWidth="1"/>
    <col min="3076" max="3076" width="0" hidden="1" customWidth="1"/>
    <col min="3077" max="3077" width="40.42578125" customWidth="1"/>
    <col min="3078" max="3078" width="14.28515625" customWidth="1"/>
    <col min="3079" max="3079" width="15.7109375" customWidth="1"/>
    <col min="3329" max="3329" width="0" hidden="1" customWidth="1"/>
    <col min="3330" max="3330" width="8.42578125" customWidth="1"/>
    <col min="3331" max="3331" width="24.85546875" customWidth="1"/>
    <col min="3332" max="3332" width="0" hidden="1" customWidth="1"/>
    <col min="3333" max="3333" width="40.42578125" customWidth="1"/>
    <col min="3334" max="3334" width="14.28515625" customWidth="1"/>
    <col min="3335" max="3335" width="15.7109375" customWidth="1"/>
    <col min="3585" max="3585" width="0" hidden="1" customWidth="1"/>
    <col min="3586" max="3586" width="8.42578125" customWidth="1"/>
    <col min="3587" max="3587" width="24.85546875" customWidth="1"/>
    <col min="3588" max="3588" width="0" hidden="1" customWidth="1"/>
    <col min="3589" max="3589" width="40.42578125" customWidth="1"/>
    <col min="3590" max="3590" width="14.28515625" customWidth="1"/>
    <col min="3591" max="3591" width="15.7109375" customWidth="1"/>
    <col min="3841" max="3841" width="0" hidden="1" customWidth="1"/>
    <col min="3842" max="3842" width="8.42578125" customWidth="1"/>
    <col min="3843" max="3843" width="24.85546875" customWidth="1"/>
    <col min="3844" max="3844" width="0" hidden="1" customWidth="1"/>
    <col min="3845" max="3845" width="40.42578125" customWidth="1"/>
    <col min="3846" max="3846" width="14.28515625" customWidth="1"/>
    <col min="3847" max="3847" width="15.7109375" customWidth="1"/>
    <col min="4097" max="4097" width="0" hidden="1" customWidth="1"/>
    <col min="4098" max="4098" width="8.42578125" customWidth="1"/>
    <col min="4099" max="4099" width="24.85546875" customWidth="1"/>
    <col min="4100" max="4100" width="0" hidden="1" customWidth="1"/>
    <col min="4101" max="4101" width="40.42578125" customWidth="1"/>
    <col min="4102" max="4102" width="14.28515625" customWidth="1"/>
    <col min="4103" max="4103" width="15.7109375" customWidth="1"/>
    <col min="4353" max="4353" width="0" hidden="1" customWidth="1"/>
    <col min="4354" max="4354" width="8.42578125" customWidth="1"/>
    <col min="4355" max="4355" width="24.85546875" customWidth="1"/>
    <col min="4356" max="4356" width="0" hidden="1" customWidth="1"/>
    <col min="4357" max="4357" width="40.42578125" customWidth="1"/>
    <col min="4358" max="4358" width="14.28515625" customWidth="1"/>
    <col min="4359" max="4359" width="15.7109375" customWidth="1"/>
    <col min="4609" max="4609" width="0" hidden="1" customWidth="1"/>
    <col min="4610" max="4610" width="8.42578125" customWidth="1"/>
    <col min="4611" max="4611" width="24.85546875" customWidth="1"/>
    <col min="4612" max="4612" width="0" hidden="1" customWidth="1"/>
    <col min="4613" max="4613" width="40.42578125" customWidth="1"/>
    <col min="4614" max="4614" width="14.28515625" customWidth="1"/>
    <col min="4615" max="4615" width="15.7109375" customWidth="1"/>
    <col min="4865" max="4865" width="0" hidden="1" customWidth="1"/>
    <col min="4866" max="4866" width="8.42578125" customWidth="1"/>
    <col min="4867" max="4867" width="24.85546875" customWidth="1"/>
    <col min="4868" max="4868" width="0" hidden="1" customWidth="1"/>
    <col min="4869" max="4869" width="40.42578125" customWidth="1"/>
    <col min="4870" max="4870" width="14.28515625" customWidth="1"/>
    <col min="4871" max="4871" width="15.7109375" customWidth="1"/>
    <col min="5121" max="5121" width="0" hidden="1" customWidth="1"/>
    <col min="5122" max="5122" width="8.42578125" customWidth="1"/>
    <col min="5123" max="5123" width="24.85546875" customWidth="1"/>
    <col min="5124" max="5124" width="0" hidden="1" customWidth="1"/>
    <col min="5125" max="5125" width="40.42578125" customWidth="1"/>
    <col min="5126" max="5126" width="14.28515625" customWidth="1"/>
    <col min="5127" max="5127" width="15.7109375" customWidth="1"/>
    <col min="5377" max="5377" width="0" hidden="1" customWidth="1"/>
    <col min="5378" max="5378" width="8.42578125" customWidth="1"/>
    <col min="5379" max="5379" width="24.85546875" customWidth="1"/>
    <col min="5380" max="5380" width="0" hidden="1" customWidth="1"/>
    <col min="5381" max="5381" width="40.42578125" customWidth="1"/>
    <col min="5382" max="5382" width="14.28515625" customWidth="1"/>
    <col min="5383" max="5383" width="15.7109375" customWidth="1"/>
    <col min="5633" max="5633" width="0" hidden="1" customWidth="1"/>
    <col min="5634" max="5634" width="8.42578125" customWidth="1"/>
    <col min="5635" max="5635" width="24.85546875" customWidth="1"/>
    <col min="5636" max="5636" width="0" hidden="1" customWidth="1"/>
    <col min="5637" max="5637" width="40.42578125" customWidth="1"/>
    <col min="5638" max="5638" width="14.28515625" customWidth="1"/>
    <col min="5639" max="5639" width="15.7109375" customWidth="1"/>
    <col min="5889" max="5889" width="0" hidden="1" customWidth="1"/>
    <col min="5890" max="5890" width="8.42578125" customWidth="1"/>
    <col min="5891" max="5891" width="24.85546875" customWidth="1"/>
    <col min="5892" max="5892" width="0" hidden="1" customWidth="1"/>
    <col min="5893" max="5893" width="40.42578125" customWidth="1"/>
    <col min="5894" max="5894" width="14.28515625" customWidth="1"/>
    <col min="5895" max="5895" width="15.7109375" customWidth="1"/>
    <col min="6145" max="6145" width="0" hidden="1" customWidth="1"/>
    <col min="6146" max="6146" width="8.42578125" customWidth="1"/>
    <col min="6147" max="6147" width="24.85546875" customWidth="1"/>
    <col min="6148" max="6148" width="0" hidden="1" customWidth="1"/>
    <col min="6149" max="6149" width="40.42578125" customWidth="1"/>
    <col min="6150" max="6150" width="14.28515625" customWidth="1"/>
    <col min="6151" max="6151" width="15.7109375" customWidth="1"/>
    <col min="6401" max="6401" width="0" hidden="1" customWidth="1"/>
    <col min="6402" max="6402" width="8.42578125" customWidth="1"/>
    <col min="6403" max="6403" width="24.85546875" customWidth="1"/>
    <col min="6404" max="6404" width="0" hidden="1" customWidth="1"/>
    <col min="6405" max="6405" width="40.42578125" customWidth="1"/>
    <col min="6406" max="6406" width="14.28515625" customWidth="1"/>
    <col min="6407" max="6407" width="15.7109375" customWidth="1"/>
    <col min="6657" max="6657" width="0" hidden="1" customWidth="1"/>
    <col min="6658" max="6658" width="8.42578125" customWidth="1"/>
    <col min="6659" max="6659" width="24.85546875" customWidth="1"/>
    <col min="6660" max="6660" width="0" hidden="1" customWidth="1"/>
    <col min="6661" max="6661" width="40.42578125" customWidth="1"/>
    <col min="6662" max="6662" width="14.28515625" customWidth="1"/>
    <col min="6663" max="6663" width="15.7109375" customWidth="1"/>
    <col min="6913" max="6913" width="0" hidden="1" customWidth="1"/>
    <col min="6914" max="6914" width="8.42578125" customWidth="1"/>
    <col min="6915" max="6915" width="24.85546875" customWidth="1"/>
    <col min="6916" max="6916" width="0" hidden="1" customWidth="1"/>
    <col min="6917" max="6917" width="40.42578125" customWidth="1"/>
    <col min="6918" max="6918" width="14.28515625" customWidth="1"/>
    <col min="6919" max="6919" width="15.7109375" customWidth="1"/>
    <col min="7169" max="7169" width="0" hidden="1" customWidth="1"/>
    <col min="7170" max="7170" width="8.42578125" customWidth="1"/>
    <col min="7171" max="7171" width="24.85546875" customWidth="1"/>
    <col min="7172" max="7172" width="0" hidden="1" customWidth="1"/>
    <col min="7173" max="7173" width="40.42578125" customWidth="1"/>
    <col min="7174" max="7174" width="14.28515625" customWidth="1"/>
    <col min="7175" max="7175" width="15.7109375" customWidth="1"/>
    <col min="7425" max="7425" width="0" hidden="1" customWidth="1"/>
    <col min="7426" max="7426" width="8.42578125" customWidth="1"/>
    <col min="7427" max="7427" width="24.85546875" customWidth="1"/>
    <col min="7428" max="7428" width="0" hidden="1" customWidth="1"/>
    <col min="7429" max="7429" width="40.42578125" customWidth="1"/>
    <col min="7430" max="7430" width="14.28515625" customWidth="1"/>
    <col min="7431" max="7431" width="15.7109375" customWidth="1"/>
    <col min="7681" max="7681" width="0" hidden="1" customWidth="1"/>
    <col min="7682" max="7682" width="8.42578125" customWidth="1"/>
    <col min="7683" max="7683" width="24.85546875" customWidth="1"/>
    <col min="7684" max="7684" width="0" hidden="1" customWidth="1"/>
    <col min="7685" max="7685" width="40.42578125" customWidth="1"/>
    <col min="7686" max="7686" width="14.28515625" customWidth="1"/>
    <col min="7687" max="7687" width="15.7109375" customWidth="1"/>
    <col min="7937" max="7937" width="0" hidden="1" customWidth="1"/>
    <col min="7938" max="7938" width="8.42578125" customWidth="1"/>
    <col min="7939" max="7939" width="24.85546875" customWidth="1"/>
    <col min="7940" max="7940" width="0" hidden="1" customWidth="1"/>
    <col min="7941" max="7941" width="40.42578125" customWidth="1"/>
    <col min="7942" max="7942" width="14.28515625" customWidth="1"/>
    <col min="7943" max="7943" width="15.7109375" customWidth="1"/>
    <col min="8193" max="8193" width="0" hidden="1" customWidth="1"/>
    <col min="8194" max="8194" width="8.42578125" customWidth="1"/>
    <col min="8195" max="8195" width="24.85546875" customWidth="1"/>
    <col min="8196" max="8196" width="0" hidden="1" customWidth="1"/>
    <col min="8197" max="8197" width="40.42578125" customWidth="1"/>
    <col min="8198" max="8198" width="14.28515625" customWidth="1"/>
    <col min="8199" max="8199" width="15.7109375" customWidth="1"/>
    <col min="8449" max="8449" width="0" hidden="1" customWidth="1"/>
    <col min="8450" max="8450" width="8.42578125" customWidth="1"/>
    <col min="8451" max="8451" width="24.85546875" customWidth="1"/>
    <col min="8452" max="8452" width="0" hidden="1" customWidth="1"/>
    <col min="8453" max="8453" width="40.42578125" customWidth="1"/>
    <col min="8454" max="8454" width="14.28515625" customWidth="1"/>
    <col min="8455" max="8455" width="15.7109375" customWidth="1"/>
    <col min="8705" max="8705" width="0" hidden="1" customWidth="1"/>
    <col min="8706" max="8706" width="8.42578125" customWidth="1"/>
    <col min="8707" max="8707" width="24.85546875" customWidth="1"/>
    <col min="8708" max="8708" width="0" hidden="1" customWidth="1"/>
    <col min="8709" max="8709" width="40.42578125" customWidth="1"/>
    <col min="8710" max="8710" width="14.28515625" customWidth="1"/>
    <col min="8711" max="8711" width="15.7109375" customWidth="1"/>
    <col min="8961" max="8961" width="0" hidden="1" customWidth="1"/>
    <col min="8962" max="8962" width="8.42578125" customWidth="1"/>
    <col min="8963" max="8963" width="24.85546875" customWidth="1"/>
    <col min="8964" max="8964" width="0" hidden="1" customWidth="1"/>
    <col min="8965" max="8965" width="40.42578125" customWidth="1"/>
    <col min="8966" max="8966" width="14.28515625" customWidth="1"/>
    <col min="8967" max="8967" width="15.7109375" customWidth="1"/>
    <col min="9217" max="9217" width="0" hidden="1" customWidth="1"/>
    <col min="9218" max="9218" width="8.42578125" customWidth="1"/>
    <col min="9219" max="9219" width="24.85546875" customWidth="1"/>
    <col min="9220" max="9220" width="0" hidden="1" customWidth="1"/>
    <col min="9221" max="9221" width="40.42578125" customWidth="1"/>
    <col min="9222" max="9222" width="14.28515625" customWidth="1"/>
    <col min="9223" max="9223" width="15.7109375" customWidth="1"/>
    <col min="9473" max="9473" width="0" hidden="1" customWidth="1"/>
    <col min="9474" max="9474" width="8.42578125" customWidth="1"/>
    <col min="9475" max="9475" width="24.85546875" customWidth="1"/>
    <col min="9476" max="9476" width="0" hidden="1" customWidth="1"/>
    <col min="9477" max="9477" width="40.42578125" customWidth="1"/>
    <col min="9478" max="9478" width="14.28515625" customWidth="1"/>
    <col min="9479" max="9479" width="15.7109375" customWidth="1"/>
    <col min="9729" max="9729" width="0" hidden="1" customWidth="1"/>
    <col min="9730" max="9730" width="8.42578125" customWidth="1"/>
    <col min="9731" max="9731" width="24.85546875" customWidth="1"/>
    <col min="9732" max="9732" width="0" hidden="1" customWidth="1"/>
    <col min="9733" max="9733" width="40.42578125" customWidth="1"/>
    <col min="9734" max="9734" width="14.28515625" customWidth="1"/>
    <col min="9735" max="9735" width="15.7109375" customWidth="1"/>
    <col min="9985" max="9985" width="0" hidden="1" customWidth="1"/>
    <col min="9986" max="9986" width="8.42578125" customWidth="1"/>
    <col min="9987" max="9987" width="24.85546875" customWidth="1"/>
    <col min="9988" max="9988" width="0" hidden="1" customWidth="1"/>
    <col min="9989" max="9989" width="40.42578125" customWidth="1"/>
    <col min="9990" max="9990" width="14.28515625" customWidth="1"/>
    <col min="9991" max="9991" width="15.7109375" customWidth="1"/>
    <col min="10241" max="10241" width="0" hidden="1" customWidth="1"/>
    <col min="10242" max="10242" width="8.42578125" customWidth="1"/>
    <col min="10243" max="10243" width="24.85546875" customWidth="1"/>
    <col min="10244" max="10244" width="0" hidden="1" customWidth="1"/>
    <col min="10245" max="10245" width="40.42578125" customWidth="1"/>
    <col min="10246" max="10246" width="14.28515625" customWidth="1"/>
    <col min="10247" max="10247" width="15.7109375" customWidth="1"/>
    <col min="10497" max="10497" width="0" hidden="1" customWidth="1"/>
    <col min="10498" max="10498" width="8.42578125" customWidth="1"/>
    <col min="10499" max="10499" width="24.85546875" customWidth="1"/>
    <col min="10500" max="10500" width="0" hidden="1" customWidth="1"/>
    <col min="10501" max="10501" width="40.42578125" customWidth="1"/>
    <col min="10502" max="10502" width="14.28515625" customWidth="1"/>
    <col min="10503" max="10503" width="15.7109375" customWidth="1"/>
    <col min="10753" max="10753" width="0" hidden="1" customWidth="1"/>
    <col min="10754" max="10754" width="8.42578125" customWidth="1"/>
    <col min="10755" max="10755" width="24.85546875" customWidth="1"/>
    <col min="10756" max="10756" width="0" hidden="1" customWidth="1"/>
    <col min="10757" max="10757" width="40.42578125" customWidth="1"/>
    <col min="10758" max="10758" width="14.28515625" customWidth="1"/>
    <col min="10759" max="10759" width="15.7109375" customWidth="1"/>
    <col min="11009" max="11009" width="0" hidden="1" customWidth="1"/>
    <col min="11010" max="11010" width="8.42578125" customWidth="1"/>
    <col min="11011" max="11011" width="24.85546875" customWidth="1"/>
    <col min="11012" max="11012" width="0" hidden="1" customWidth="1"/>
    <col min="11013" max="11013" width="40.42578125" customWidth="1"/>
    <col min="11014" max="11014" width="14.28515625" customWidth="1"/>
    <col min="11015" max="11015" width="15.7109375" customWidth="1"/>
    <col min="11265" max="11265" width="0" hidden="1" customWidth="1"/>
    <col min="11266" max="11266" width="8.42578125" customWidth="1"/>
    <col min="11267" max="11267" width="24.85546875" customWidth="1"/>
    <col min="11268" max="11268" width="0" hidden="1" customWidth="1"/>
    <col min="11269" max="11269" width="40.42578125" customWidth="1"/>
    <col min="11270" max="11270" width="14.28515625" customWidth="1"/>
    <col min="11271" max="11271" width="15.7109375" customWidth="1"/>
    <col min="11521" max="11521" width="0" hidden="1" customWidth="1"/>
    <col min="11522" max="11522" width="8.42578125" customWidth="1"/>
    <col min="11523" max="11523" width="24.85546875" customWidth="1"/>
    <col min="11524" max="11524" width="0" hidden="1" customWidth="1"/>
    <col min="11525" max="11525" width="40.42578125" customWidth="1"/>
    <col min="11526" max="11526" width="14.28515625" customWidth="1"/>
    <col min="11527" max="11527" width="15.7109375" customWidth="1"/>
    <col min="11777" max="11777" width="0" hidden="1" customWidth="1"/>
    <col min="11778" max="11778" width="8.42578125" customWidth="1"/>
    <col min="11779" max="11779" width="24.85546875" customWidth="1"/>
    <col min="11780" max="11780" width="0" hidden="1" customWidth="1"/>
    <col min="11781" max="11781" width="40.42578125" customWidth="1"/>
    <col min="11782" max="11782" width="14.28515625" customWidth="1"/>
    <col min="11783" max="11783" width="15.7109375" customWidth="1"/>
    <col min="12033" max="12033" width="0" hidden="1" customWidth="1"/>
    <col min="12034" max="12034" width="8.42578125" customWidth="1"/>
    <col min="12035" max="12035" width="24.85546875" customWidth="1"/>
    <col min="12036" max="12036" width="0" hidden="1" customWidth="1"/>
    <col min="12037" max="12037" width="40.42578125" customWidth="1"/>
    <col min="12038" max="12038" width="14.28515625" customWidth="1"/>
    <col min="12039" max="12039" width="15.7109375" customWidth="1"/>
    <col min="12289" max="12289" width="0" hidden="1" customWidth="1"/>
    <col min="12290" max="12290" width="8.42578125" customWidth="1"/>
    <col min="12291" max="12291" width="24.85546875" customWidth="1"/>
    <col min="12292" max="12292" width="0" hidden="1" customWidth="1"/>
    <col min="12293" max="12293" width="40.42578125" customWidth="1"/>
    <col min="12294" max="12294" width="14.28515625" customWidth="1"/>
    <col min="12295" max="12295" width="15.7109375" customWidth="1"/>
    <col min="12545" max="12545" width="0" hidden="1" customWidth="1"/>
    <col min="12546" max="12546" width="8.42578125" customWidth="1"/>
    <col min="12547" max="12547" width="24.85546875" customWidth="1"/>
    <col min="12548" max="12548" width="0" hidden="1" customWidth="1"/>
    <col min="12549" max="12549" width="40.42578125" customWidth="1"/>
    <col min="12550" max="12550" width="14.28515625" customWidth="1"/>
    <col min="12551" max="12551" width="15.7109375" customWidth="1"/>
    <col min="12801" max="12801" width="0" hidden="1" customWidth="1"/>
    <col min="12802" max="12802" width="8.42578125" customWidth="1"/>
    <col min="12803" max="12803" width="24.85546875" customWidth="1"/>
    <col min="12804" max="12804" width="0" hidden="1" customWidth="1"/>
    <col min="12805" max="12805" width="40.42578125" customWidth="1"/>
    <col min="12806" max="12806" width="14.28515625" customWidth="1"/>
    <col min="12807" max="12807" width="15.7109375" customWidth="1"/>
    <col min="13057" max="13057" width="0" hidden="1" customWidth="1"/>
    <col min="13058" max="13058" width="8.42578125" customWidth="1"/>
    <col min="13059" max="13059" width="24.85546875" customWidth="1"/>
    <col min="13060" max="13060" width="0" hidden="1" customWidth="1"/>
    <col min="13061" max="13061" width="40.42578125" customWidth="1"/>
    <col min="13062" max="13062" width="14.28515625" customWidth="1"/>
    <col min="13063" max="13063" width="15.7109375" customWidth="1"/>
    <col min="13313" max="13313" width="0" hidden="1" customWidth="1"/>
    <col min="13314" max="13314" width="8.42578125" customWidth="1"/>
    <col min="13315" max="13315" width="24.85546875" customWidth="1"/>
    <col min="13316" max="13316" width="0" hidden="1" customWidth="1"/>
    <col min="13317" max="13317" width="40.42578125" customWidth="1"/>
    <col min="13318" max="13318" width="14.28515625" customWidth="1"/>
    <col min="13319" max="13319" width="15.7109375" customWidth="1"/>
    <col min="13569" max="13569" width="0" hidden="1" customWidth="1"/>
    <col min="13570" max="13570" width="8.42578125" customWidth="1"/>
    <col min="13571" max="13571" width="24.85546875" customWidth="1"/>
    <col min="13572" max="13572" width="0" hidden="1" customWidth="1"/>
    <col min="13573" max="13573" width="40.42578125" customWidth="1"/>
    <col min="13574" max="13574" width="14.28515625" customWidth="1"/>
    <col min="13575" max="13575" width="15.7109375" customWidth="1"/>
    <col min="13825" max="13825" width="0" hidden="1" customWidth="1"/>
    <col min="13826" max="13826" width="8.42578125" customWidth="1"/>
    <col min="13827" max="13827" width="24.85546875" customWidth="1"/>
    <col min="13828" max="13828" width="0" hidden="1" customWidth="1"/>
    <col min="13829" max="13829" width="40.42578125" customWidth="1"/>
    <col min="13830" max="13830" width="14.28515625" customWidth="1"/>
    <col min="13831" max="13831" width="15.7109375" customWidth="1"/>
    <col min="14081" max="14081" width="0" hidden="1" customWidth="1"/>
    <col min="14082" max="14082" width="8.42578125" customWidth="1"/>
    <col min="14083" max="14083" width="24.85546875" customWidth="1"/>
    <col min="14084" max="14084" width="0" hidden="1" customWidth="1"/>
    <col min="14085" max="14085" width="40.42578125" customWidth="1"/>
    <col min="14086" max="14086" width="14.28515625" customWidth="1"/>
    <col min="14087" max="14087" width="15.7109375" customWidth="1"/>
    <col min="14337" max="14337" width="0" hidden="1" customWidth="1"/>
    <col min="14338" max="14338" width="8.42578125" customWidth="1"/>
    <col min="14339" max="14339" width="24.85546875" customWidth="1"/>
    <col min="14340" max="14340" width="0" hidden="1" customWidth="1"/>
    <col min="14341" max="14341" width="40.42578125" customWidth="1"/>
    <col min="14342" max="14342" width="14.28515625" customWidth="1"/>
    <col min="14343" max="14343" width="15.7109375" customWidth="1"/>
    <col min="14593" max="14593" width="0" hidden="1" customWidth="1"/>
    <col min="14594" max="14594" width="8.42578125" customWidth="1"/>
    <col min="14595" max="14595" width="24.85546875" customWidth="1"/>
    <col min="14596" max="14596" width="0" hidden="1" customWidth="1"/>
    <col min="14597" max="14597" width="40.42578125" customWidth="1"/>
    <col min="14598" max="14598" width="14.28515625" customWidth="1"/>
    <col min="14599" max="14599" width="15.7109375" customWidth="1"/>
    <col min="14849" max="14849" width="0" hidden="1" customWidth="1"/>
    <col min="14850" max="14850" width="8.42578125" customWidth="1"/>
    <col min="14851" max="14851" width="24.85546875" customWidth="1"/>
    <col min="14852" max="14852" width="0" hidden="1" customWidth="1"/>
    <col min="14853" max="14853" width="40.42578125" customWidth="1"/>
    <col min="14854" max="14854" width="14.28515625" customWidth="1"/>
    <col min="14855" max="14855" width="15.7109375" customWidth="1"/>
    <col min="15105" max="15105" width="0" hidden="1" customWidth="1"/>
    <col min="15106" max="15106" width="8.42578125" customWidth="1"/>
    <col min="15107" max="15107" width="24.85546875" customWidth="1"/>
    <col min="15108" max="15108" width="0" hidden="1" customWidth="1"/>
    <col min="15109" max="15109" width="40.42578125" customWidth="1"/>
    <col min="15110" max="15110" width="14.28515625" customWidth="1"/>
    <col min="15111" max="15111" width="15.7109375" customWidth="1"/>
    <col min="15361" max="15361" width="0" hidden="1" customWidth="1"/>
    <col min="15362" max="15362" width="8.42578125" customWidth="1"/>
    <col min="15363" max="15363" width="24.85546875" customWidth="1"/>
    <col min="15364" max="15364" width="0" hidden="1" customWidth="1"/>
    <col min="15365" max="15365" width="40.42578125" customWidth="1"/>
    <col min="15366" max="15366" width="14.28515625" customWidth="1"/>
    <col min="15367" max="15367" width="15.7109375" customWidth="1"/>
    <col min="15617" max="15617" width="0" hidden="1" customWidth="1"/>
    <col min="15618" max="15618" width="8.42578125" customWidth="1"/>
    <col min="15619" max="15619" width="24.85546875" customWidth="1"/>
    <col min="15620" max="15620" width="0" hidden="1" customWidth="1"/>
    <col min="15621" max="15621" width="40.42578125" customWidth="1"/>
    <col min="15622" max="15622" width="14.28515625" customWidth="1"/>
    <col min="15623" max="15623" width="15.7109375" customWidth="1"/>
    <col min="15873" max="15873" width="0" hidden="1" customWidth="1"/>
    <col min="15874" max="15874" width="8.42578125" customWidth="1"/>
    <col min="15875" max="15875" width="24.85546875" customWidth="1"/>
    <col min="15876" max="15876" width="0" hidden="1" customWidth="1"/>
    <col min="15877" max="15877" width="40.42578125" customWidth="1"/>
    <col min="15878" max="15878" width="14.28515625" customWidth="1"/>
    <col min="15879" max="15879" width="15.7109375" customWidth="1"/>
    <col min="16129" max="16129" width="0" hidden="1" customWidth="1"/>
    <col min="16130" max="16130" width="8.42578125" customWidth="1"/>
    <col min="16131" max="16131" width="24.85546875" customWidth="1"/>
    <col min="16132" max="16132" width="0" hidden="1" customWidth="1"/>
    <col min="16133" max="16133" width="40.42578125" customWidth="1"/>
    <col min="16134" max="16134" width="14.28515625" customWidth="1"/>
    <col min="16135" max="16135" width="15.7109375" customWidth="1"/>
  </cols>
  <sheetData>
    <row r="1" spans="1:7" ht="15" x14ac:dyDescent="0.25">
      <c r="A1" s="228"/>
      <c r="B1" s="228"/>
      <c r="C1" s="228"/>
      <c r="D1" s="228"/>
      <c r="E1" s="379" t="s">
        <v>741</v>
      </c>
      <c r="F1" s="379"/>
      <c r="G1" s="367"/>
    </row>
    <row r="2" spans="1:7" ht="15" x14ac:dyDescent="0.25">
      <c r="A2" s="228"/>
      <c r="B2" s="228"/>
      <c r="C2" s="380" t="s">
        <v>742</v>
      </c>
      <c r="D2" s="381"/>
      <c r="E2" s="381"/>
      <c r="F2" s="381"/>
      <c r="G2" s="381"/>
    </row>
    <row r="3" spans="1:7" ht="17.25" customHeight="1" x14ac:dyDescent="0.25">
      <c r="A3" s="379" t="s">
        <v>743</v>
      </c>
      <c r="B3" s="379"/>
      <c r="C3" s="381"/>
      <c r="D3" s="381"/>
      <c r="E3" s="381"/>
      <c r="F3" s="381"/>
      <c r="G3" s="381"/>
    </row>
    <row r="4" spans="1:7" ht="15" x14ac:dyDescent="0.25">
      <c r="A4" s="228"/>
      <c r="B4" s="228"/>
      <c r="C4" s="228"/>
      <c r="D4" s="229"/>
      <c r="E4" s="380" t="s">
        <v>846</v>
      </c>
      <c r="F4" s="380"/>
      <c r="G4" s="380"/>
    </row>
    <row r="5" spans="1:7" x14ac:dyDescent="0.2">
      <c r="D5" s="230"/>
      <c r="E5" s="227"/>
      <c r="F5" s="227"/>
      <c r="G5" s="227"/>
    </row>
    <row r="6" spans="1:7" ht="15.75" x14ac:dyDescent="0.25">
      <c r="A6" s="382"/>
      <c r="B6" s="382"/>
      <c r="C6" s="382"/>
      <c r="D6" s="382"/>
      <c r="E6" s="382"/>
      <c r="F6" s="382"/>
      <c r="G6" s="382"/>
    </row>
    <row r="7" spans="1:7" ht="33" customHeight="1" x14ac:dyDescent="0.25">
      <c r="A7" s="383" t="s">
        <v>780</v>
      </c>
      <c r="B7" s="383"/>
      <c r="C7" s="384"/>
      <c r="D7" s="384"/>
      <c r="E7" s="384"/>
      <c r="F7" s="384"/>
      <c r="G7" s="384"/>
    </row>
    <row r="8" spans="1:7" ht="17.25" customHeight="1" x14ac:dyDescent="0.3">
      <c r="A8" s="231"/>
      <c r="B8" s="231"/>
      <c r="C8" s="232"/>
      <c r="D8" s="232"/>
      <c r="E8" s="232"/>
      <c r="F8" s="232"/>
      <c r="G8" s="232"/>
    </row>
    <row r="9" spans="1:7" ht="23.25" customHeight="1" x14ac:dyDescent="0.2">
      <c r="A9" s="372" t="s">
        <v>744</v>
      </c>
      <c r="B9" s="372"/>
      <c r="C9" s="373"/>
      <c r="D9" s="233" t="s">
        <v>745</v>
      </c>
      <c r="E9" s="374" t="s">
        <v>550</v>
      </c>
      <c r="F9" s="374" t="s">
        <v>543</v>
      </c>
      <c r="G9" s="377" t="s">
        <v>544</v>
      </c>
    </row>
    <row r="10" spans="1:7" ht="78" customHeight="1" x14ac:dyDescent="0.2">
      <c r="A10" s="234"/>
      <c r="B10" s="234" t="s">
        <v>746</v>
      </c>
      <c r="C10" s="235" t="s">
        <v>747</v>
      </c>
      <c r="D10" s="233"/>
      <c r="E10" s="375"/>
      <c r="F10" s="376"/>
      <c r="G10" s="378"/>
    </row>
    <row r="11" spans="1:7" x14ac:dyDescent="0.2">
      <c r="A11" s="236">
        <v>1</v>
      </c>
      <c r="B11" s="236">
        <v>1</v>
      </c>
      <c r="C11" s="237" t="s">
        <v>748</v>
      </c>
      <c r="D11" s="238" t="s">
        <v>749</v>
      </c>
      <c r="E11" s="238" t="s">
        <v>749</v>
      </c>
      <c r="F11" s="238" t="s">
        <v>750</v>
      </c>
      <c r="G11" s="239">
        <v>5</v>
      </c>
    </row>
    <row r="12" spans="1:7" ht="54.75" customHeight="1" x14ac:dyDescent="0.2">
      <c r="A12" s="236"/>
      <c r="B12" s="240">
        <v>980</v>
      </c>
      <c r="C12" s="241"/>
      <c r="D12" s="238"/>
      <c r="E12" s="242" t="s">
        <v>490</v>
      </c>
      <c r="F12" s="243">
        <f>F13</f>
        <v>4132.859999999986</v>
      </c>
      <c r="G12" s="243">
        <f>G13</f>
        <v>-25705.449999999953</v>
      </c>
    </row>
    <row r="13" spans="1:7" ht="35.25" customHeight="1" x14ac:dyDescent="0.25">
      <c r="A13" s="244"/>
      <c r="B13" s="245">
        <v>980</v>
      </c>
      <c r="C13" s="246" t="s">
        <v>751</v>
      </c>
      <c r="D13" s="246" t="s">
        <v>752</v>
      </c>
      <c r="E13" s="247" t="s">
        <v>753</v>
      </c>
      <c r="F13" s="248">
        <f>F14+F18</f>
        <v>4132.859999999986</v>
      </c>
      <c r="G13" s="248">
        <f>G14+G18</f>
        <v>-25705.449999999953</v>
      </c>
    </row>
    <row r="14" spans="1:7" ht="30" customHeight="1" x14ac:dyDescent="0.25">
      <c r="A14" s="249"/>
      <c r="B14" s="250">
        <v>980</v>
      </c>
      <c r="C14" s="246" t="s">
        <v>754</v>
      </c>
      <c r="D14" s="251" t="s">
        <v>755</v>
      </c>
      <c r="E14" s="249" t="s">
        <v>756</v>
      </c>
      <c r="F14" s="252">
        <f t="shared" ref="F14:G16" si="0">F15</f>
        <v>-616178.5</v>
      </c>
      <c r="G14" s="252">
        <f t="shared" si="0"/>
        <v>-607170.85</v>
      </c>
    </row>
    <row r="15" spans="1:7" ht="30" x14ac:dyDescent="0.25">
      <c r="A15" s="249"/>
      <c r="B15" s="250">
        <v>980</v>
      </c>
      <c r="C15" s="246" t="s">
        <v>757</v>
      </c>
      <c r="D15" s="251" t="s">
        <v>758</v>
      </c>
      <c r="E15" s="249" t="s">
        <v>759</v>
      </c>
      <c r="F15" s="252">
        <f t="shared" si="0"/>
        <v>-616178.5</v>
      </c>
      <c r="G15" s="252">
        <f t="shared" si="0"/>
        <v>-607170.85</v>
      </c>
    </row>
    <row r="16" spans="1:7" ht="30" x14ac:dyDescent="0.25">
      <c r="A16" s="249"/>
      <c r="B16" s="250">
        <v>980</v>
      </c>
      <c r="C16" s="246" t="s">
        <v>760</v>
      </c>
      <c r="D16" s="251" t="s">
        <v>761</v>
      </c>
      <c r="E16" s="249" t="s">
        <v>762</v>
      </c>
      <c r="F16" s="253">
        <f t="shared" si="0"/>
        <v>-616178.5</v>
      </c>
      <c r="G16" s="252">
        <f t="shared" si="0"/>
        <v>-607170.85</v>
      </c>
    </row>
    <row r="17" spans="1:7" ht="39.75" customHeight="1" x14ac:dyDescent="0.25">
      <c r="A17" s="249"/>
      <c r="B17" s="250">
        <v>980</v>
      </c>
      <c r="C17" s="246" t="s">
        <v>763</v>
      </c>
      <c r="D17" s="251" t="s">
        <v>764</v>
      </c>
      <c r="E17" s="249" t="s">
        <v>765</v>
      </c>
      <c r="F17" s="253">
        <v>-616178.5</v>
      </c>
      <c r="G17" s="252">
        <v>-607170.85</v>
      </c>
    </row>
    <row r="18" spans="1:7" ht="30.75" customHeight="1" x14ac:dyDescent="0.25">
      <c r="A18" s="249"/>
      <c r="B18" s="250">
        <v>980</v>
      </c>
      <c r="C18" s="246" t="s">
        <v>766</v>
      </c>
      <c r="D18" s="251" t="s">
        <v>767</v>
      </c>
      <c r="E18" s="249" t="s">
        <v>768</v>
      </c>
      <c r="F18" s="252">
        <f t="shared" ref="F18:G20" si="1">F19</f>
        <v>620311.36</v>
      </c>
      <c r="G18" s="252">
        <f t="shared" si="1"/>
        <v>581465.4</v>
      </c>
    </row>
    <row r="19" spans="1:7" ht="30" x14ac:dyDescent="0.25">
      <c r="A19" s="249"/>
      <c r="B19" s="250">
        <v>980</v>
      </c>
      <c r="C19" s="246" t="s">
        <v>769</v>
      </c>
      <c r="D19" s="251" t="s">
        <v>770</v>
      </c>
      <c r="E19" s="249" t="s">
        <v>771</v>
      </c>
      <c r="F19" s="252">
        <f t="shared" si="1"/>
        <v>620311.36</v>
      </c>
      <c r="G19" s="252">
        <f t="shared" si="1"/>
        <v>581465.4</v>
      </c>
    </row>
    <row r="20" spans="1:7" ht="32.25" customHeight="1" x14ac:dyDescent="0.25">
      <c r="A20" s="249"/>
      <c r="B20" s="250">
        <v>980</v>
      </c>
      <c r="C20" s="246" t="s">
        <v>772</v>
      </c>
      <c r="D20" s="251" t="s">
        <v>773</v>
      </c>
      <c r="E20" s="249" t="s">
        <v>774</v>
      </c>
      <c r="F20" s="252">
        <f t="shared" si="1"/>
        <v>620311.36</v>
      </c>
      <c r="G20" s="252">
        <f t="shared" si="1"/>
        <v>581465.4</v>
      </c>
    </row>
    <row r="21" spans="1:7" ht="35.25" customHeight="1" x14ac:dyDescent="0.25">
      <c r="A21" s="249"/>
      <c r="B21" s="250">
        <v>980</v>
      </c>
      <c r="C21" s="246" t="s">
        <v>775</v>
      </c>
      <c r="D21" s="251" t="s">
        <v>776</v>
      </c>
      <c r="E21" s="249" t="s">
        <v>777</v>
      </c>
      <c r="F21" s="253">
        <v>620311.36</v>
      </c>
      <c r="G21" s="252">
        <v>581465.4</v>
      </c>
    </row>
    <row r="22" spans="1:7" ht="36" customHeight="1" x14ac:dyDescent="0.25">
      <c r="A22" s="254"/>
      <c r="B22" s="254"/>
      <c r="C22" s="255"/>
      <c r="D22" s="255" t="s">
        <v>778</v>
      </c>
      <c r="E22" s="254" t="s">
        <v>779</v>
      </c>
      <c r="F22" s="256">
        <f>F12</f>
        <v>4132.859999999986</v>
      </c>
      <c r="G22" s="256">
        <f>G12</f>
        <v>-25705.449999999953</v>
      </c>
    </row>
    <row r="26" spans="1:7" x14ac:dyDescent="0.2">
      <c r="G26" s="257"/>
    </row>
  </sheetData>
  <mergeCells count="10">
    <mergeCell ref="A9:C9"/>
    <mergeCell ref="E9:E10"/>
    <mergeCell ref="F9:F10"/>
    <mergeCell ref="G9:G10"/>
    <mergeCell ref="E1:G1"/>
    <mergeCell ref="C2:G2"/>
    <mergeCell ref="A3:G3"/>
    <mergeCell ref="E4:G4"/>
    <mergeCell ref="A6:G6"/>
    <mergeCell ref="A7:G7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  <pageSetUpPr fitToPage="1"/>
  </sheetPr>
  <dimension ref="A1:C44"/>
  <sheetViews>
    <sheetView view="pageBreakPreview" zoomScale="80" zoomScaleNormal="75" zoomScaleSheetLayoutView="80" workbookViewId="0">
      <selection activeCell="C4" sqref="C4"/>
    </sheetView>
  </sheetViews>
  <sheetFormatPr defaultColWidth="8.85546875" defaultRowHeight="12.75" x14ac:dyDescent="0.2"/>
  <cols>
    <col min="1" max="1" width="46.7109375" style="258" customWidth="1"/>
    <col min="2" max="2" width="16.85546875" style="258" customWidth="1"/>
    <col min="3" max="3" width="23.85546875" style="258" customWidth="1"/>
    <col min="4" max="256" width="8.85546875" style="258"/>
    <col min="257" max="257" width="46.7109375" style="258" customWidth="1"/>
    <col min="258" max="258" width="16.85546875" style="258" customWidth="1"/>
    <col min="259" max="259" width="23.85546875" style="258" customWidth="1"/>
    <col min="260" max="512" width="8.85546875" style="258"/>
    <col min="513" max="513" width="46.7109375" style="258" customWidth="1"/>
    <col min="514" max="514" width="16.85546875" style="258" customWidth="1"/>
    <col min="515" max="515" width="23.85546875" style="258" customWidth="1"/>
    <col min="516" max="768" width="8.85546875" style="258"/>
    <col min="769" max="769" width="46.7109375" style="258" customWidth="1"/>
    <col min="770" max="770" width="16.85546875" style="258" customWidth="1"/>
    <col min="771" max="771" width="23.85546875" style="258" customWidth="1"/>
    <col min="772" max="1024" width="8.85546875" style="258"/>
    <col min="1025" max="1025" width="46.7109375" style="258" customWidth="1"/>
    <col min="1026" max="1026" width="16.85546875" style="258" customWidth="1"/>
    <col min="1027" max="1027" width="23.85546875" style="258" customWidth="1"/>
    <col min="1028" max="1280" width="8.85546875" style="258"/>
    <col min="1281" max="1281" width="46.7109375" style="258" customWidth="1"/>
    <col min="1282" max="1282" width="16.85546875" style="258" customWidth="1"/>
    <col min="1283" max="1283" width="23.85546875" style="258" customWidth="1"/>
    <col min="1284" max="1536" width="8.85546875" style="258"/>
    <col min="1537" max="1537" width="46.7109375" style="258" customWidth="1"/>
    <col min="1538" max="1538" width="16.85546875" style="258" customWidth="1"/>
    <col min="1539" max="1539" width="23.85546875" style="258" customWidth="1"/>
    <col min="1540" max="1792" width="8.85546875" style="258"/>
    <col min="1793" max="1793" width="46.7109375" style="258" customWidth="1"/>
    <col min="1794" max="1794" width="16.85546875" style="258" customWidth="1"/>
    <col min="1795" max="1795" width="23.85546875" style="258" customWidth="1"/>
    <col min="1796" max="2048" width="8.85546875" style="258"/>
    <col min="2049" max="2049" width="46.7109375" style="258" customWidth="1"/>
    <col min="2050" max="2050" width="16.85546875" style="258" customWidth="1"/>
    <col min="2051" max="2051" width="23.85546875" style="258" customWidth="1"/>
    <col min="2052" max="2304" width="8.85546875" style="258"/>
    <col min="2305" max="2305" width="46.7109375" style="258" customWidth="1"/>
    <col min="2306" max="2306" width="16.85546875" style="258" customWidth="1"/>
    <col min="2307" max="2307" width="23.85546875" style="258" customWidth="1"/>
    <col min="2308" max="2560" width="8.85546875" style="258"/>
    <col min="2561" max="2561" width="46.7109375" style="258" customWidth="1"/>
    <col min="2562" max="2562" width="16.85546875" style="258" customWidth="1"/>
    <col min="2563" max="2563" width="23.85546875" style="258" customWidth="1"/>
    <col min="2564" max="2816" width="8.85546875" style="258"/>
    <col min="2817" max="2817" width="46.7109375" style="258" customWidth="1"/>
    <col min="2818" max="2818" width="16.85546875" style="258" customWidth="1"/>
    <col min="2819" max="2819" width="23.85546875" style="258" customWidth="1"/>
    <col min="2820" max="3072" width="8.85546875" style="258"/>
    <col min="3073" max="3073" width="46.7109375" style="258" customWidth="1"/>
    <col min="3074" max="3074" width="16.85546875" style="258" customWidth="1"/>
    <col min="3075" max="3075" width="23.85546875" style="258" customWidth="1"/>
    <col min="3076" max="3328" width="8.85546875" style="258"/>
    <col min="3329" max="3329" width="46.7109375" style="258" customWidth="1"/>
    <col min="3330" max="3330" width="16.85546875" style="258" customWidth="1"/>
    <col min="3331" max="3331" width="23.85546875" style="258" customWidth="1"/>
    <col min="3332" max="3584" width="8.85546875" style="258"/>
    <col min="3585" max="3585" width="46.7109375" style="258" customWidth="1"/>
    <col min="3586" max="3586" width="16.85546875" style="258" customWidth="1"/>
    <col min="3587" max="3587" width="23.85546875" style="258" customWidth="1"/>
    <col min="3588" max="3840" width="8.85546875" style="258"/>
    <col min="3841" max="3841" width="46.7109375" style="258" customWidth="1"/>
    <col min="3842" max="3842" width="16.85546875" style="258" customWidth="1"/>
    <col min="3843" max="3843" width="23.85546875" style="258" customWidth="1"/>
    <col min="3844" max="4096" width="8.85546875" style="258"/>
    <col min="4097" max="4097" width="46.7109375" style="258" customWidth="1"/>
    <col min="4098" max="4098" width="16.85546875" style="258" customWidth="1"/>
    <col min="4099" max="4099" width="23.85546875" style="258" customWidth="1"/>
    <col min="4100" max="4352" width="8.85546875" style="258"/>
    <col min="4353" max="4353" width="46.7109375" style="258" customWidth="1"/>
    <col min="4354" max="4354" width="16.85546875" style="258" customWidth="1"/>
    <col min="4355" max="4355" width="23.85546875" style="258" customWidth="1"/>
    <col min="4356" max="4608" width="8.85546875" style="258"/>
    <col min="4609" max="4609" width="46.7109375" style="258" customWidth="1"/>
    <col min="4610" max="4610" width="16.85546875" style="258" customWidth="1"/>
    <col min="4611" max="4611" width="23.85546875" style="258" customWidth="1"/>
    <col min="4612" max="4864" width="8.85546875" style="258"/>
    <col min="4865" max="4865" width="46.7109375" style="258" customWidth="1"/>
    <col min="4866" max="4866" width="16.85546875" style="258" customWidth="1"/>
    <col min="4867" max="4867" width="23.85546875" style="258" customWidth="1"/>
    <col min="4868" max="5120" width="8.85546875" style="258"/>
    <col min="5121" max="5121" width="46.7109375" style="258" customWidth="1"/>
    <col min="5122" max="5122" width="16.85546875" style="258" customWidth="1"/>
    <col min="5123" max="5123" width="23.85546875" style="258" customWidth="1"/>
    <col min="5124" max="5376" width="8.85546875" style="258"/>
    <col min="5377" max="5377" width="46.7109375" style="258" customWidth="1"/>
    <col min="5378" max="5378" width="16.85546875" style="258" customWidth="1"/>
    <col min="5379" max="5379" width="23.85546875" style="258" customWidth="1"/>
    <col min="5380" max="5632" width="8.85546875" style="258"/>
    <col min="5633" max="5633" width="46.7109375" style="258" customWidth="1"/>
    <col min="5634" max="5634" width="16.85546875" style="258" customWidth="1"/>
    <col min="5635" max="5635" width="23.85546875" style="258" customWidth="1"/>
    <col min="5636" max="5888" width="8.85546875" style="258"/>
    <col min="5889" max="5889" width="46.7109375" style="258" customWidth="1"/>
    <col min="5890" max="5890" width="16.85546875" style="258" customWidth="1"/>
    <col min="5891" max="5891" width="23.85546875" style="258" customWidth="1"/>
    <col min="5892" max="6144" width="8.85546875" style="258"/>
    <col min="6145" max="6145" width="46.7109375" style="258" customWidth="1"/>
    <col min="6146" max="6146" width="16.85546875" style="258" customWidth="1"/>
    <col min="6147" max="6147" width="23.85546875" style="258" customWidth="1"/>
    <col min="6148" max="6400" width="8.85546875" style="258"/>
    <col min="6401" max="6401" width="46.7109375" style="258" customWidth="1"/>
    <col min="6402" max="6402" width="16.85546875" style="258" customWidth="1"/>
    <col min="6403" max="6403" width="23.85546875" style="258" customWidth="1"/>
    <col min="6404" max="6656" width="8.85546875" style="258"/>
    <col min="6657" max="6657" width="46.7109375" style="258" customWidth="1"/>
    <col min="6658" max="6658" width="16.85546875" style="258" customWidth="1"/>
    <col min="6659" max="6659" width="23.85546875" style="258" customWidth="1"/>
    <col min="6660" max="6912" width="8.85546875" style="258"/>
    <col min="6913" max="6913" width="46.7109375" style="258" customWidth="1"/>
    <col min="6914" max="6914" width="16.85546875" style="258" customWidth="1"/>
    <col min="6915" max="6915" width="23.85546875" style="258" customWidth="1"/>
    <col min="6916" max="7168" width="8.85546875" style="258"/>
    <col min="7169" max="7169" width="46.7109375" style="258" customWidth="1"/>
    <col min="7170" max="7170" width="16.85546875" style="258" customWidth="1"/>
    <col min="7171" max="7171" width="23.85546875" style="258" customWidth="1"/>
    <col min="7172" max="7424" width="8.85546875" style="258"/>
    <col min="7425" max="7425" width="46.7109375" style="258" customWidth="1"/>
    <col min="7426" max="7426" width="16.85546875" style="258" customWidth="1"/>
    <col min="7427" max="7427" width="23.85546875" style="258" customWidth="1"/>
    <col min="7428" max="7680" width="8.85546875" style="258"/>
    <col min="7681" max="7681" width="46.7109375" style="258" customWidth="1"/>
    <col min="7682" max="7682" width="16.85546875" style="258" customWidth="1"/>
    <col min="7683" max="7683" width="23.85546875" style="258" customWidth="1"/>
    <col min="7684" max="7936" width="8.85546875" style="258"/>
    <col min="7937" max="7937" width="46.7109375" style="258" customWidth="1"/>
    <col min="7938" max="7938" width="16.85546875" style="258" customWidth="1"/>
    <col min="7939" max="7939" width="23.85546875" style="258" customWidth="1"/>
    <col min="7940" max="8192" width="8.85546875" style="258"/>
    <col min="8193" max="8193" width="46.7109375" style="258" customWidth="1"/>
    <col min="8194" max="8194" width="16.85546875" style="258" customWidth="1"/>
    <col min="8195" max="8195" width="23.85546875" style="258" customWidth="1"/>
    <col min="8196" max="8448" width="8.85546875" style="258"/>
    <col min="8449" max="8449" width="46.7109375" style="258" customWidth="1"/>
    <col min="8450" max="8450" width="16.85546875" style="258" customWidth="1"/>
    <col min="8451" max="8451" width="23.85546875" style="258" customWidth="1"/>
    <col min="8452" max="8704" width="8.85546875" style="258"/>
    <col min="8705" max="8705" width="46.7109375" style="258" customWidth="1"/>
    <col min="8706" max="8706" width="16.85546875" style="258" customWidth="1"/>
    <col min="8707" max="8707" width="23.85546875" style="258" customWidth="1"/>
    <col min="8708" max="8960" width="8.85546875" style="258"/>
    <col min="8961" max="8961" width="46.7109375" style="258" customWidth="1"/>
    <col min="8962" max="8962" width="16.85546875" style="258" customWidth="1"/>
    <col min="8963" max="8963" width="23.85546875" style="258" customWidth="1"/>
    <col min="8964" max="9216" width="8.85546875" style="258"/>
    <col min="9217" max="9217" width="46.7109375" style="258" customWidth="1"/>
    <col min="9218" max="9218" width="16.85546875" style="258" customWidth="1"/>
    <col min="9219" max="9219" width="23.85546875" style="258" customWidth="1"/>
    <col min="9220" max="9472" width="8.85546875" style="258"/>
    <col min="9473" max="9473" width="46.7109375" style="258" customWidth="1"/>
    <col min="9474" max="9474" width="16.85546875" style="258" customWidth="1"/>
    <col min="9475" max="9475" width="23.85546875" style="258" customWidth="1"/>
    <col min="9476" max="9728" width="8.85546875" style="258"/>
    <col min="9729" max="9729" width="46.7109375" style="258" customWidth="1"/>
    <col min="9730" max="9730" width="16.85546875" style="258" customWidth="1"/>
    <col min="9731" max="9731" width="23.85546875" style="258" customWidth="1"/>
    <col min="9732" max="9984" width="8.85546875" style="258"/>
    <col min="9985" max="9985" width="46.7109375" style="258" customWidth="1"/>
    <col min="9986" max="9986" width="16.85546875" style="258" customWidth="1"/>
    <col min="9987" max="9987" width="23.85546875" style="258" customWidth="1"/>
    <col min="9988" max="10240" width="8.85546875" style="258"/>
    <col min="10241" max="10241" width="46.7109375" style="258" customWidth="1"/>
    <col min="10242" max="10242" width="16.85546875" style="258" customWidth="1"/>
    <col min="10243" max="10243" width="23.85546875" style="258" customWidth="1"/>
    <col min="10244" max="10496" width="8.85546875" style="258"/>
    <col min="10497" max="10497" width="46.7109375" style="258" customWidth="1"/>
    <col min="10498" max="10498" width="16.85546875" style="258" customWidth="1"/>
    <col min="10499" max="10499" width="23.85546875" style="258" customWidth="1"/>
    <col min="10500" max="10752" width="8.85546875" style="258"/>
    <col min="10753" max="10753" width="46.7109375" style="258" customWidth="1"/>
    <col min="10754" max="10754" width="16.85546875" style="258" customWidth="1"/>
    <col min="10755" max="10755" width="23.85546875" style="258" customWidth="1"/>
    <col min="10756" max="11008" width="8.85546875" style="258"/>
    <col min="11009" max="11009" width="46.7109375" style="258" customWidth="1"/>
    <col min="11010" max="11010" width="16.85546875" style="258" customWidth="1"/>
    <col min="11011" max="11011" width="23.85546875" style="258" customWidth="1"/>
    <col min="11012" max="11264" width="8.85546875" style="258"/>
    <col min="11265" max="11265" width="46.7109375" style="258" customWidth="1"/>
    <col min="11266" max="11266" width="16.85546875" style="258" customWidth="1"/>
    <col min="11267" max="11267" width="23.85546875" style="258" customWidth="1"/>
    <col min="11268" max="11520" width="8.85546875" style="258"/>
    <col min="11521" max="11521" width="46.7109375" style="258" customWidth="1"/>
    <col min="11522" max="11522" width="16.85546875" style="258" customWidth="1"/>
    <col min="11523" max="11523" width="23.85546875" style="258" customWidth="1"/>
    <col min="11524" max="11776" width="8.85546875" style="258"/>
    <col min="11777" max="11777" width="46.7109375" style="258" customWidth="1"/>
    <col min="11778" max="11778" width="16.85546875" style="258" customWidth="1"/>
    <col min="11779" max="11779" width="23.85546875" style="258" customWidth="1"/>
    <col min="11780" max="12032" width="8.85546875" style="258"/>
    <col min="12033" max="12033" width="46.7109375" style="258" customWidth="1"/>
    <col min="12034" max="12034" width="16.85546875" style="258" customWidth="1"/>
    <col min="12035" max="12035" width="23.85546875" style="258" customWidth="1"/>
    <col min="12036" max="12288" width="8.85546875" style="258"/>
    <col min="12289" max="12289" width="46.7109375" style="258" customWidth="1"/>
    <col min="12290" max="12290" width="16.85546875" style="258" customWidth="1"/>
    <col min="12291" max="12291" width="23.85546875" style="258" customWidth="1"/>
    <col min="12292" max="12544" width="8.85546875" style="258"/>
    <col min="12545" max="12545" width="46.7109375" style="258" customWidth="1"/>
    <col min="12546" max="12546" width="16.85546875" style="258" customWidth="1"/>
    <col min="12547" max="12547" width="23.85546875" style="258" customWidth="1"/>
    <col min="12548" max="12800" width="8.85546875" style="258"/>
    <col min="12801" max="12801" width="46.7109375" style="258" customWidth="1"/>
    <col min="12802" max="12802" width="16.85546875" style="258" customWidth="1"/>
    <col min="12803" max="12803" width="23.85546875" style="258" customWidth="1"/>
    <col min="12804" max="13056" width="8.85546875" style="258"/>
    <col min="13057" max="13057" width="46.7109375" style="258" customWidth="1"/>
    <col min="13058" max="13058" width="16.85546875" style="258" customWidth="1"/>
    <col min="13059" max="13059" width="23.85546875" style="258" customWidth="1"/>
    <col min="13060" max="13312" width="8.85546875" style="258"/>
    <col min="13313" max="13313" width="46.7109375" style="258" customWidth="1"/>
    <col min="13314" max="13314" width="16.85546875" style="258" customWidth="1"/>
    <col min="13315" max="13315" width="23.85546875" style="258" customWidth="1"/>
    <col min="13316" max="13568" width="8.85546875" style="258"/>
    <col min="13569" max="13569" width="46.7109375" style="258" customWidth="1"/>
    <col min="13570" max="13570" width="16.85546875" style="258" customWidth="1"/>
    <col min="13571" max="13571" width="23.85546875" style="258" customWidth="1"/>
    <col min="13572" max="13824" width="8.85546875" style="258"/>
    <col min="13825" max="13825" width="46.7109375" style="258" customWidth="1"/>
    <col min="13826" max="13826" width="16.85546875" style="258" customWidth="1"/>
    <col min="13827" max="13827" width="23.85546875" style="258" customWidth="1"/>
    <col min="13828" max="14080" width="8.85546875" style="258"/>
    <col min="14081" max="14081" width="46.7109375" style="258" customWidth="1"/>
    <col min="14082" max="14082" width="16.85546875" style="258" customWidth="1"/>
    <col min="14083" max="14083" width="23.85546875" style="258" customWidth="1"/>
    <col min="14084" max="14336" width="8.85546875" style="258"/>
    <col min="14337" max="14337" width="46.7109375" style="258" customWidth="1"/>
    <col min="14338" max="14338" width="16.85546875" style="258" customWidth="1"/>
    <col min="14339" max="14339" width="23.85546875" style="258" customWidth="1"/>
    <col min="14340" max="14592" width="8.85546875" style="258"/>
    <col min="14593" max="14593" width="46.7109375" style="258" customWidth="1"/>
    <col min="14594" max="14594" width="16.85546875" style="258" customWidth="1"/>
    <col min="14595" max="14595" width="23.85546875" style="258" customWidth="1"/>
    <col min="14596" max="14848" width="8.85546875" style="258"/>
    <col min="14849" max="14849" width="46.7109375" style="258" customWidth="1"/>
    <col min="14850" max="14850" width="16.85546875" style="258" customWidth="1"/>
    <col min="14851" max="14851" width="23.85546875" style="258" customWidth="1"/>
    <col min="14852" max="15104" width="8.85546875" style="258"/>
    <col min="15105" max="15105" width="46.7109375" style="258" customWidth="1"/>
    <col min="15106" max="15106" width="16.85546875" style="258" customWidth="1"/>
    <col min="15107" max="15107" width="23.85546875" style="258" customWidth="1"/>
    <col min="15108" max="15360" width="8.85546875" style="258"/>
    <col min="15361" max="15361" width="46.7109375" style="258" customWidth="1"/>
    <col min="15362" max="15362" width="16.85546875" style="258" customWidth="1"/>
    <col min="15363" max="15363" width="23.85546875" style="258" customWidth="1"/>
    <col min="15364" max="15616" width="8.85546875" style="258"/>
    <col min="15617" max="15617" width="46.7109375" style="258" customWidth="1"/>
    <col min="15618" max="15618" width="16.85546875" style="258" customWidth="1"/>
    <col min="15619" max="15619" width="23.85546875" style="258" customWidth="1"/>
    <col min="15620" max="15872" width="8.85546875" style="258"/>
    <col min="15873" max="15873" width="46.7109375" style="258" customWidth="1"/>
    <col min="15874" max="15874" width="16.85546875" style="258" customWidth="1"/>
    <col min="15875" max="15875" width="23.85546875" style="258" customWidth="1"/>
    <col min="15876" max="16128" width="8.85546875" style="258"/>
    <col min="16129" max="16129" width="46.7109375" style="258" customWidth="1"/>
    <col min="16130" max="16130" width="16.85546875" style="258" customWidth="1"/>
    <col min="16131" max="16131" width="23.85546875" style="258" customWidth="1"/>
    <col min="16132" max="16384" width="8.85546875" style="258"/>
  </cols>
  <sheetData>
    <row r="1" spans="1:3" x14ac:dyDescent="0.2">
      <c r="C1" s="259" t="s">
        <v>841</v>
      </c>
    </row>
    <row r="2" spans="1:3" x14ac:dyDescent="0.2">
      <c r="C2" s="259" t="s">
        <v>742</v>
      </c>
    </row>
    <row r="3" spans="1:3" x14ac:dyDescent="0.2">
      <c r="C3" s="259" t="s">
        <v>743</v>
      </c>
    </row>
    <row r="4" spans="1:3" x14ac:dyDescent="0.2">
      <c r="C4" s="259" t="s">
        <v>847</v>
      </c>
    </row>
    <row r="7" spans="1:3" ht="42" customHeight="1" x14ac:dyDescent="0.2">
      <c r="A7" s="385" t="s">
        <v>789</v>
      </c>
      <c r="B7" s="385"/>
      <c r="C7" s="385"/>
    </row>
    <row r="8" spans="1:3" ht="22.5" customHeight="1" x14ac:dyDescent="0.2"/>
    <row r="9" spans="1:3" s="262" customFormat="1" ht="70.5" customHeight="1" x14ac:dyDescent="0.2">
      <c r="A9" s="260" t="s">
        <v>781</v>
      </c>
      <c r="B9" s="261" t="s">
        <v>790</v>
      </c>
      <c r="C9" s="260" t="s">
        <v>782</v>
      </c>
    </row>
    <row r="10" spans="1:3" x14ac:dyDescent="0.2">
      <c r="A10" s="263">
        <v>1</v>
      </c>
      <c r="B10" s="263">
        <v>2</v>
      </c>
      <c r="C10" s="263">
        <v>3</v>
      </c>
    </row>
    <row r="11" spans="1:3" ht="20.25" customHeight="1" x14ac:dyDescent="0.2">
      <c r="A11" s="264" t="s">
        <v>783</v>
      </c>
      <c r="B11" s="263">
        <v>0</v>
      </c>
      <c r="C11" s="263">
        <v>0</v>
      </c>
    </row>
    <row r="12" spans="1:3" ht="52.5" customHeight="1" x14ac:dyDescent="0.2">
      <c r="A12" s="247" t="s">
        <v>784</v>
      </c>
      <c r="B12" s="263">
        <v>0</v>
      </c>
      <c r="C12" s="263">
        <v>0</v>
      </c>
    </row>
    <row r="13" spans="1:3" ht="51" customHeight="1" x14ac:dyDescent="0.2">
      <c r="A13" s="247" t="s">
        <v>785</v>
      </c>
      <c r="B13" s="263">
        <v>0</v>
      </c>
      <c r="C13" s="263">
        <v>0</v>
      </c>
    </row>
    <row r="14" spans="1:3" ht="34.5" customHeight="1" x14ac:dyDescent="0.2">
      <c r="A14" s="247" t="s">
        <v>786</v>
      </c>
      <c r="B14" s="263">
        <v>0</v>
      </c>
      <c r="C14" s="263">
        <v>0</v>
      </c>
    </row>
    <row r="15" spans="1:3" ht="54" customHeight="1" x14ac:dyDescent="0.25">
      <c r="A15" s="265" t="s">
        <v>787</v>
      </c>
      <c r="B15" s="263">
        <v>0</v>
      </c>
      <c r="C15" s="263">
        <v>0</v>
      </c>
    </row>
    <row r="16" spans="1:3" ht="21.75" customHeight="1" x14ac:dyDescent="0.25">
      <c r="A16" s="266" t="s">
        <v>788</v>
      </c>
      <c r="B16" s="267">
        <v>0</v>
      </c>
      <c r="C16" s="267">
        <v>0</v>
      </c>
    </row>
    <row r="17" spans="1:3" ht="24.75" customHeight="1" x14ac:dyDescent="0.2">
      <c r="A17" s="268"/>
      <c r="B17" s="269"/>
      <c r="C17" s="269"/>
    </row>
    <row r="18" spans="1:3" ht="13.5" customHeight="1" x14ac:dyDescent="0.2">
      <c r="B18" s="269"/>
      <c r="C18" s="269"/>
    </row>
    <row r="19" spans="1:3" x14ac:dyDescent="0.2">
      <c r="A19" s="386"/>
      <c r="B19" s="387"/>
      <c r="C19" s="387"/>
    </row>
    <row r="20" spans="1:3" x14ac:dyDescent="0.2">
      <c r="A20" s="270"/>
    </row>
    <row r="21" spans="1:3" x14ac:dyDescent="0.2">
      <c r="A21" s="271"/>
    </row>
    <row r="22" spans="1:3" x14ac:dyDescent="0.2">
      <c r="A22" s="271"/>
    </row>
    <row r="23" spans="1:3" x14ac:dyDescent="0.2">
      <c r="A23" s="272"/>
    </row>
    <row r="24" spans="1:3" x14ac:dyDescent="0.2">
      <c r="A24" s="270"/>
    </row>
    <row r="25" spans="1:3" x14ac:dyDescent="0.2">
      <c r="A25" s="273"/>
    </row>
    <row r="26" spans="1:3" x14ac:dyDescent="0.2">
      <c r="A26" s="272"/>
    </row>
    <row r="27" spans="1:3" x14ac:dyDescent="0.2">
      <c r="A27" s="271"/>
    </row>
    <row r="28" spans="1:3" x14ac:dyDescent="0.2">
      <c r="A28" s="272"/>
    </row>
    <row r="29" spans="1:3" x14ac:dyDescent="0.2">
      <c r="A29" s="274"/>
    </row>
    <row r="30" spans="1:3" x14ac:dyDescent="0.2">
      <c r="A30" s="273"/>
    </row>
    <row r="31" spans="1:3" x14ac:dyDescent="0.2">
      <c r="A31" s="272"/>
    </row>
    <row r="32" spans="1:3" x14ac:dyDescent="0.2">
      <c r="A32" s="271"/>
    </row>
    <row r="33" spans="1:3" x14ac:dyDescent="0.2">
      <c r="A33" s="272"/>
    </row>
    <row r="34" spans="1:3" x14ac:dyDescent="0.2">
      <c r="A34" s="273"/>
    </row>
    <row r="35" spans="1:3" x14ac:dyDescent="0.2">
      <c r="A35" s="275"/>
    </row>
    <row r="36" spans="1:3" x14ac:dyDescent="0.2">
      <c r="A36" s="276"/>
    </row>
    <row r="37" spans="1:3" x14ac:dyDescent="0.2">
      <c r="A37" s="276"/>
    </row>
    <row r="38" spans="1:3" x14ac:dyDescent="0.2">
      <c r="A38" s="276"/>
      <c r="B38" s="268"/>
      <c r="C38" s="268"/>
    </row>
    <row r="39" spans="1:3" x14ac:dyDescent="0.2">
      <c r="A39" s="275"/>
      <c r="B39" s="268"/>
      <c r="C39" s="268"/>
    </row>
    <row r="40" spans="1:3" x14ac:dyDescent="0.2">
      <c r="A40" s="268"/>
      <c r="B40" s="268"/>
      <c r="C40" s="268"/>
    </row>
    <row r="41" spans="1:3" x14ac:dyDescent="0.2">
      <c r="A41" s="268"/>
      <c r="B41" s="268"/>
      <c r="C41" s="268"/>
    </row>
    <row r="42" spans="1:3" x14ac:dyDescent="0.2">
      <c r="A42" s="268"/>
      <c r="B42" s="268"/>
      <c r="C42" s="268"/>
    </row>
    <row r="43" spans="1:3" x14ac:dyDescent="0.2">
      <c r="A43" s="268"/>
      <c r="B43" s="268"/>
      <c r="C43" s="268"/>
    </row>
    <row r="44" spans="1:3" x14ac:dyDescent="0.2">
      <c r="A44" s="268"/>
      <c r="B44" s="268"/>
      <c r="C44" s="268"/>
    </row>
  </sheetData>
  <mergeCells count="2">
    <mergeCell ref="A7:C7"/>
    <mergeCell ref="A19:C19"/>
  </mergeCells>
  <pageMargins left="0.47244094488188981" right="0.15748031496062992" top="0.27559055118110237" bottom="0.19685039370078741" header="0.23622047244094491" footer="0.1574803149606299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FF0000"/>
  </sheetPr>
  <dimension ref="B1:G15"/>
  <sheetViews>
    <sheetView tabSelected="1" workbookViewId="0">
      <selection activeCell="D4" sqref="D4"/>
    </sheetView>
  </sheetViews>
  <sheetFormatPr defaultRowHeight="12.75" x14ac:dyDescent="0.2"/>
  <cols>
    <col min="2" max="2" width="4.7109375" customWidth="1"/>
    <col min="3" max="3" width="41.42578125" customWidth="1"/>
    <col min="4" max="4" width="23.85546875" customWidth="1"/>
    <col min="5" max="5" width="7.7109375" hidden="1" customWidth="1"/>
    <col min="258" max="258" width="4.7109375" customWidth="1"/>
    <col min="259" max="259" width="41.42578125" customWidth="1"/>
    <col min="260" max="260" width="23.85546875" customWidth="1"/>
    <col min="261" max="261" width="0" hidden="1" customWidth="1"/>
    <col min="514" max="514" width="4.7109375" customWidth="1"/>
    <col min="515" max="515" width="41.42578125" customWidth="1"/>
    <col min="516" max="516" width="23.85546875" customWidth="1"/>
    <col min="517" max="517" width="0" hidden="1" customWidth="1"/>
    <col min="770" max="770" width="4.7109375" customWidth="1"/>
    <col min="771" max="771" width="41.42578125" customWidth="1"/>
    <col min="772" max="772" width="23.85546875" customWidth="1"/>
    <col min="773" max="773" width="0" hidden="1" customWidth="1"/>
    <col min="1026" max="1026" width="4.7109375" customWidth="1"/>
    <col min="1027" max="1027" width="41.42578125" customWidth="1"/>
    <col min="1028" max="1028" width="23.85546875" customWidth="1"/>
    <col min="1029" max="1029" width="0" hidden="1" customWidth="1"/>
    <col min="1282" max="1282" width="4.7109375" customWidth="1"/>
    <col min="1283" max="1283" width="41.42578125" customWidth="1"/>
    <col min="1284" max="1284" width="23.85546875" customWidth="1"/>
    <col min="1285" max="1285" width="0" hidden="1" customWidth="1"/>
    <col min="1538" max="1538" width="4.7109375" customWidth="1"/>
    <col min="1539" max="1539" width="41.42578125" customWidth="1"/>
    <col min="1540" max="1540" width="23.85546875" customWidth="1"/>
    <col min="1541" max="1541" width="0" hidden="1" customWidth="1"/>
    <col min="1794" max="1794" width="4.7109375" customWidth="1"/>
    <col min="1795" max="1795" width="41.42578125" customWidth="1"/>
    <col min="1796" max="1796" width="23.85546875" customWidth="1"/>
    <col min="1797" max="1797" width="0" hidden="1" customWidth="1"/>
    <col min="2050" max="2050" width="4.7109375" customWidth="1"/>
    <col min="2051" max="2051" width="41.42578125" customWidth="1"/>
    <col min="2052" max="2052" width="23.85546875" customWidth="1"/>
    <col min="2053" max="2053" width="0" hidden="1" customWidth="1"/>
    <col min="2306" max="2306" width="4.7109375" customWidth="1"/>
    <col min="2307" max="2307" width="41.42578125" customWidth="1"/>
    <col min="2308" max="2308" width="23.85546875" customWidth="1"/>
    <col min="2309" max="2309" width="0" hidden="1" customWidth="1"/>
    <col min="2562" max="2562" width="4.7109375" customWidth="1"/>
    <col min="2563" max="2563" width="41.42578125" customWidth="1"/>
    <col min="2564" max="2564" width="23.85546875" customWidth="1"/>
    <col min="2565" max="2565" width="0" hidden="1" customWidth="1"/>
    <col min="2818" max="2818" width="4.7109375" customWidth="1"/>
    <col min="2819" max="2819" width="41.42578125" customWidth="1"/>
    <col min="2820" max="2820" width="23.85546875" customWidth="1"/>
    <col min="2821" max="2821" width="0" hidden="1" customWidth="1"/>
    <col min="3074" max="3074" width="4.7109375" customWidth="1"/>
    <col min="3075" max="3075" width="41.42578125" customWidth="1"/>
    <col min="3076" max="3076" width="23.85546875" customWidth="1"/>
    <col min="3077" max="3077" width="0" hidden="1" customWidth="1"/>
    <col min="3330" max="3330" width="4.7109375" customWidth="1"/>
    <col min="3331" max="3331" width="41.42578125" customWidth="1"/>
    <col min="3332" max="3332" width="23.85546875" customWidth="1"/>
    <col min="3333" max="3333" width="0" hidden="1" customWidth="1"/>
    <col min="3586" max="3586" width="4.7109375" customWidth="1"/>
    <col min="3587" max="3587" width="41.42578125" customWidth="1"/>
    <col min="3588" max="3588" width="23.85546875" customWidth="1"/>
    <col min="3589" max="3589" width="0" hidden="1" customWidth="1"/>
    <col min="3842" max="3842" width="4.7109375" customWidth="1"/>
    <col min="3843" max="3843" width="41.42578125" customWidth="1"/>
    <col min="3844" max="3844" width="23.85546875" customWidth="1"/>
    <col min="3845" max="3845" width="0" hidden="1" customWidth="1"/>
    <col min="4098" max="4098" width="4.7109375" customWidth="1"/>
    <col min="4099" max="4099" width="41.42578125" customWidth="1"/>
    <col min="4100" max="4100" width="23.85546875" customWidth="1"/>
    <col min="4101" max="4101" width="0" hidden="1" customWidth="1"/>
    <col min="4354" max="4354" width="4.7109375" customWidth="1"/>
    <col min="4355" max="4355" width="41.42578125" customWidth="1"/>
    <col min="4356" max="4356" width="23.85546875" customWidth="1"/>
    <col min="4357" max="4357" width="0" hidden="1" customWidth="1"/>
    <col min="4610" max="4610" width="4.7109375" customWidth="1"/>
    <col min="4611" max="4611" width="41.42578125" customWidth="1"/>
    <col min="4612" max="4612" width="23.85546875" customWidth="1"/>
    <col min="4613" max="4613" width="0" hidden="1" customWidth="1"/>
    <col min="4866" max="4866" width="4.7109375" customWidth="1"/>
    <col min="4867" max="4867" width="41.42578125" customWidth="1"/>
    <col min="4868" max="4868" width="23.85546875" customWidth="1"/>
    <col min="4869" max="4869" width="0" hidden="1" customWidth="1"/>
    <col min="5122" max="5122" width="4.7109375" customWidth="1"/>
    <col min="5123" max="5123" width="41.42578125" customWidth="1"/>
    <col min="5124" max="5124" width="23.85546875" customWidth="1"/>
    <col min="5125" max="5125" width="0" hidden="1" customWidth="1"/>
    <col min="5378" max="5378" width="4.7109375" customWidth="1"/>
    <col min="5379" max="5379" width="41.42578125" customWidth="1"/>
    <col min="5380" max="5380" width="23.85546875" customWidth="1"/>
    <col min="5381" max="5381" width="0" hidden="1" customWidth="1"/>
    <col min="5634" max="5634" width="4.7109375" customWidth="1"/>
    <col min="5635" max="5635" width="41.42578125" customWidth="1"/>
    <col min="5636" max="5636" width="23.85546875" customWidth="1"/>
    <col min="5637" max="5637" width="0" hidden="1" customWidth="1"/>
    <col min="5890" max="5890" width="4.7109375" customWidth="1"/>
    <col min="5891" max="5891" width="41.42578125" customWidth="1"/>
    <col min="5892" max="5892" width="23.85546875" customWidth="1"/>
    <col min="5893" max="5893" width="0" hidden="1" customWidth="1"/>
    <col min="6146" max="6146" width="4.7109375" customWidth="1"/>
    <col min="6147" max="6147" width="41.42578125" customWidth="1"/>
    <col min="6148" max="6148" width="23.85546875" customWidth="1"/>
    <col min="6149" max="6149" width="0" hidden="1" customWidth="1"/>
    <col min="6402" max="6402" width="4.7109375" customWidth="1"/>
    <col min="6403" max="6403" width="41.42578125" customWidth="1"/>
    <col min="6404" max="6404" width="23.85546875" customWidth="1"/>
    <col min="6405" max="6405" width="0" hidden="1" customWidth="1"/>
    <col min="6658" max="6658" width="4.7109375" customWidth="1"/>
    <col min="6659" max="6659" width="41.42578125" customWidth="1"/>
    <col min="6660" max="6660" width="23.85546875" customWidth="1"/>
    <col min="6661" max="6661" width="0" hidden="1" customWidth="1"/>
    <col min="6914" max="6914" width="4.7109375" customWidth="1"/>
    <col min="6915" max="6915" width="41.42578125" customWidth="1"/>
    <col min="6916" max="6916" width="23.85546875" customWidth="1"/>
    <col min="6917" max="6917" width="0" hidden="1" customWidth="1"/>
    <col min="7170" max="7170" width="4.7109375" customWidth="1"/>
    <col min="7171" max="7171" width="41.42578125" customWidth="1"/>
    <col min="7172" max="7172" width="23.85546875" customWidth="1"/>
    <col min="7173" max="7173" width="0" hidden="1" customWidth="1"/>
    <col min="7426" max="7426" width="4.7109375" customWidth="1"/>
    <col min="7427" max="7427" width="41.42578125" customWidth="1"/>
    <col min="7428" max="7428" width="23.85546875" customWidth="1"/>
    <col min="7429" max="7429" width="0" hidden="1" customWidth="1"/>
    <col min="7682" max="7682" width="4.7109375" customWidth="1"/>
    <col min="7683" max="7683" width="41.42578125" customWidth="1"/>
    <col min="7684" max="7684" width="23.85546875" customWidth="1"/>
    <col min="7685" max="7685" width="0" hidden="1" customWidth="1"/>
    <col min="7938" max="7938" width="4.7109375" customWidth="1"/>
    <col min="7939" max="7939" width="41.42578125" customWidth="1"/>
    <col min="7940" max="7940" width="23.85546875" customWidth="1"/>
    <col min="7941" max="7941" width="0" hidden="1" customWidth="1"/>
    <col min="8194" max="8194" width="4.7109375" customWidth="1"/>
    <col min="8195" max="8195" width="41.42578125" customWidth="1"/>
    <col min="8196" max="8196" width="23.85546875" customWidth="1"/>
    <col min="8197" max="8197" width="0" hidden="1" customWidth="1"/>
    <col min="8450" max="8450" width="4.7109375" customWidth="1"/>
    <col min="8451" max="8451" width="41.42578125" customWidth="1"/>
    <col min="8452" max="8452" width="23.85546875" customWidth="1"/>
    <col min="8453" max="8453" width="0" hidden="1" customWidth="1"/>
    <col min="8706" max="8706" width="4.7109375" customWidth="1"/>
    <col min="8707" max="8707" width="41.42578125" customWidth="1"/>
    <col min="8708" max="8708" width="23.85546875" customWidth="1"/>
    <col min="8709" max="8709" width="0" hidden="1" customWidth="1"/>
    <col min="8962" max="8962" width="4.7109375" customWidth="1"/>
    <col min="8963" max="8963" width="41.42578125" customWidth="1"/>
    <col min="8964" max="8964" width="23.85546875" customWidth="1"/>
    <col min="8965" max="8965" width="0" hidden="1" customWidth="1"/>
    <col min="9218" max="9218" width="4.7109375" customWidth="1"/>
    <col min="9219" max="9219" width="41.42578125" customWidth="1"/>
    <col min="9220" max="9220" width="23.85546875" customWidth="1"/>
    <col min="9221" max="9221" width="0" hidden="1" customWidth="1"/>
    <col min="9474" max="9474" width="4.7109375" customWidth="1"/>
    <col min="9475" max="9475" width="41.42578125" customWidth="1"/>
    <col min="9476" max="9476" width="23.85546875" customWidth="1"/>
    <col min="9477" max="9477" width="0" hidden="1" customWidth="1"/>
    <col min="9730" max="9730" width="4.7109375" customWidth="1"/>
    <col min="9731" max="9731" width="41.42578125" customWidth="1"/>
    <col min="9732" max="9732" width="23.85546875" customWidth="1"/>
    <col min="9733" max="9733" width="0" hidden="1" customWidth="1"/>
    <col min="9986" max="9986" width="4.7109375" customWidth="1"/>
    <col min="9987" max="9987" width="41.42578125" customWidth="1"/>
    <col min="9988" max="9988" width="23.85546875" customWidth="1"/>
    <col min="9989" max="9989" width="0" hidden="1" customWidth="1"/>
    <col min="10242" max="10242" width="4.7109375" customWidth="1"/>
    <col min="10243" max="10243" width="41.42578125" customWidth="1"/>
    <col min="10244" max="10244" width="23.85546875" customWidth="1"/>
    <col min="10245" max="10245" width="0" hidden="1" customWidth="1"/>
    <col min="10498" max="10498" width="4.7109375" customWidth="1"/>
    <col min="10499" max="10499" width="41.42578125" customWidth="1"/>
    <col min="10500" max="10500" width="23.85546875" customWidth="1"/>
    <col min="10501" max="10501" width="0" hidden="1" customWidth="1"/>
    <col min="10754" max="10754" width="4.7109375" customWidth="1"/>
    <col min="10755" max="10755" width="41.42578125" customWidth="1"/>
    <col min="10756" max="10756" width="23.85546875" customWidth="1"/>
    <col min="10757" max="10757" width="0" hidden="1" customWidth="1"/>
    <col min="11010" max="11010" width="4.7109375" customWidth="1"/>
    <col min="11011" max="11011" width="41.42578125" customWidth="1"/>
    <col min="11012" max="11012" width="23.85546875" customWidth="1"/>
    <col min="11013" max="11013" width="0" hidden="1" customWidth="1"/>
    <col min="11266" max="11266" width="4.7109375" customWidth="1"/>
    <col min="11267" max="11267" width="41.42578125" customWidth="1"/>
    <col min="11268" max="11268" width="23.85546875" customWidth="1"/>
    <col min="11269" max="11269" width="0" hidden="1" customWidth="1"/>
    <col min="11522" max="11522" width="4.7109375" customWidth="1"/>
    <col min="11523" max="11523" width="41.42578125" customWidth="1"/>
    <col min="11524" max="11524" width="23.85546875" customWidth="1"/>
    <col min="11525" max="11525" width="0" hidden="1" customWidth="1"/>
    <col min="11778" max="11778" width="4.7109375" customWidth="1"/>
    <col min="11779" max="11779" width="41.42578125" customWidth="1"/>
    <col min="11780" max="11780" width="23.85546875" customWidth="1"/>
    <col min="11781" max="11781" width="0" hidden="1" customWidth="1"/>
    <col min="12034" max="12034" width="4.7109375" customWidth="1"/>
    <col min="12035" max="12035" width="41.42578125" customWidth="1"/>
    <col min="12036" max="12036" width="23.85546875" customWidth="1"/>
    <col min="12037" max="12037" width="0" hidden="1" customWidth="1"/>
    <col min="12290" max="12290" width="4.7109375" customWidth="1"/>
    <col min="12291" max="12291" width="41.42578125" customWidth="1"/>
    <col min="12292" max="12292" width="23.85546875" customWidth="1"/>
    <col min="12293" max="12293" width="0" hidden="1" customWidth="1"/>
    <col min="12546" max="12546" width="4.7109375" customWidth="1"/>
    <col min="12547" max="12547" width="41.42578125" customWidth="1"/>
    <col min="12548" max="12548" width="23.85546875" customWidth="1"/>
    <col min="12549" max="12549" width="0" hidden="1" customWidth="1"/>
    <col min="12802" max="12802" width="4.7109375" customWidth="1"/>
    <col min="12803" max="12803" width="41.42578125" customWidth="1"/>
    <col min="12804" max="12804" width="23.85546875" customWidth="1"/>
    <col min="12805" max="12805" width="0" hidden="1" customWidth="1"/>
    <col min="13058" max="13058" width="4.7109375" customWidth="1"/>
    <col min="13059" max="13059" width="41.42578125" customWidth="1"/>
    <col min="13060" max="13060" width="23.85546875" customWidth="1"/>
    <col min="13061" max="13061" width="0" hidden="1" customWidth="1"/>
    <col min="13314" max="13314" width="4.7109375" customWidth="1"/>
    <col min="13315" max="13315" width="41.42578125" customWidth="1"/>
    <col min="13316" max="13316" width="23.85546875" customWidth="1"/>
    <col min="13317" max="13317" width="0" hidden="1" customWidth="1"/>
    <col min="13570" max="13570" width="4.7109375" customWidth="1"/>
    <col min="13571" max="13571" width="41.42578125" customWidth="1"/>
    <col min="13572" max="13572" width="23.85546875" customWidth="1"/>
    <col min="13573" max="13573" width="0" hidden="1" customWidth="1"/>
    <col min="13826" max="13826" width="4.7109375" customWidth="1"/>
    <col min="13827" max="13827" width="41.42578125" customWidth="1"/>
    <col min="13828" max="13828" width="23.85546875" customWidth="1"/>
    <col min="13829" max="13829" width="0" hidden="1" customWidth="1"/>
    <col min="14082" max="14082" width="4.7109375" customWidth="1"/>
    <col min="14083" max="14083" width="41.42578125" customWidth="1"/>
    <col min="14084" max="14084" width="23.85546875" customWidth="1"/>
    <col min="14085" max="14085" width="0" hidden="1" customWidth="1"/>
    <col min="14338" max="14338" width="4.7109375" customWidth="1"/>
    <col min="14339" max="14339" width="41.42578125" customWidth="1"/>
    <col min="14340" max="14340" width="23.85546875" customWidth="1"/>
    <col min="14341" max="14341" width="0" hidden="1" customWidth="1"/>
    <col min="14594" max="14594" width="4.7109375" customWidth="1"/>
    <col min="14595" max="14595" width="41.42578125" customWidth="1"/>
    <col min="14596" max="14596" width="23.85546875" customWidth="1"/>
    <col min="14597" max="14597" width="0" hidden="1" customWidth="1"/>
    <col min="14850" max="14850" width="4.7109375" customWidth="1"/>
    <col min="14851" max="14851" width="41.42578125" customWidth="1"/>
    <col min="14852" max="14852" width="23.85546875" customWidth="1"/>
    <col min="14853" max="14853" width="0" hidden="1" customWidth="1"/>
    <col min="15106" max="15106" width="4.7109375" customWidth="1"/>
    <col min="15107" max="15107" width="41.42578125" customWidth="1"/>
    <col min="15108" max="15108" width="23.85546875" customWidth="1"/>
    <col min="15109" max="15109" width="0" hidden="1" customWidth="1"/>
    <col min="15362" max="15362" width="4.7109375" customWidth="1"/>
    <col min="15363" max="15363" width="41.42578125" customWidth="1"/>
    <col min="15364" max="15364" width="23.85546875" customWidth="1"/>
    <col min="15365" max="15365" width="0" hidden="1" customWidth="1"/>
    <col min="15618" max="15618" width="4.7109375" customWidth="1"/>
    <col min="15619" max="15619" width="41.42578125" customWidth="1"/>
    <col min="15620" max="15620" width="23.85546875" customWidth="1"/>
    <col min="15621" max="15621" width="0" hidden="1" customWidth="1"/>
    <col min="15874" max="15874" width="4.7109375" customWidth="1"/>
    <col min="15875" max="15875" width="41.42578125" customWidth="1"/>
    <col min="15876" max="15876" width="23.85546875" customWidth="1"/>
    <col min="15877" max="15877" width="0" hidden="1" customWidth="1"/>
    <col min="16130" max="16130" width="4.7109375" customWidth="1"/>
    <col min="16131" max="16131" width="41.42578125" customWidth="1"/>
    <col min="16132" max="16132" width="23.85546875" customWidth="1"/>
    <col min="16133" max="16133" width="0" hidden="1" customWidth="1"/>
  </cols>
  <sheetData>
    <row r="1" spans="2:7" ht="15" x14ac:dyDescent="0.25">
      <c r="C1" s="277"/>
      <c r="D1" s="393" t="s">
        <v>840</v>
      </c>
      <c r="E1" s="394"/>
      <c r="F1" s="394"/>
      <c r="G1" s="394"/>
    </row>
    <row r="2" spans="2:7" ht="14.25" customHeight="1" x14ac:dyDescent="0.25">
      <c r="C2" s="379" t="s">
        <v>742</v>
      </c>
      <c r="D2" s="394"/>
      <c r="E2" s="393"/>
      <c r="F2" s="394"/>
      <c r="G2" s="394"/>
    </row>
    <row r="3" spans="2:7" ht="15" customHeight="1" x14ac:dyDescent="0.25">
      <c r="C3" s="364" t="s">
        <v>1</v>
      </c>
      <c r="D3" s="395"/>
      <c r="E3" s="278"/>
      <c r="F3" s="278"/>
      <c r="G3" s="278"/>
    </row>
    <row r="4" spans="2:7" ht="15" x14ac:dyDescent="0.25">
      <c r="C4" s="277"/>
      <c r="D4" s="279" t="s">
        <v>847</v>
      </c>
      <c r="E4" s="277"/>
      <c r="F4" s="277"/>
      <c r="G4" s="277"/>
    </row>
    <row r="5" spans="2:7" ht="15.75" x14ac:dyDescent="0.25">
      <c r="B5" s="280"/>
      <c r="C5" s="280"/>
      <c r="D5" s="280"/>
      <c r="E5" s="281"/>
      <c r="F5" s="282"/>
      <c r="G5" s="282"/>
    </row>
    <row r="6" spans="2:7" ht="57.75" customHeight="1" x14ac:dyDescent="0.2">
      <c r="B6" s="396" t="s">
        <v>799</v>
      </c>
      <c r="C6" s="396"/>
      <c r="D6" s="396"/>
      <c r="E6" s="397"/>
    </row>
    <row r="7" spans="2:7" ht="18.75" x14ac:dyDescent="0.2">
      <c r="B7" s="283"/>
      <c r="C7" s="283"/>
      <c r="D7" s="283"/>
      <c r="E7" s="227"/>
    </row>
    <row r="8" spans="2:7" ht="15.75" customHeight="1" x14ac:dyDescent="0.2">
      <c r="B8" s="388" t="s">
        <v>791</v>
      </c>
      <c r="C8" s="389" t="s">
        <v>792</v>
      </c>
      <c r="D8" s="391" t="s">
        <v>544</v>
      </c>
      <c r="E8" s="284" t="s">
        <v>793</v>
      </c>
    </row>
    <row r="9" spans="2:7" ht="10.5" customHeight="1" x14ac:dyDescent="0.2">
      <c r="B9" s="388"/>
      <c r="C9" s="390"/>
      <c r="D9" s="392"/>
      <c r="E9" s="284"/>
    </row>
    <row r="10" spans="2:7" x14ac:dyDescent="0.2">
      <c r="B10" s="285">
        <v>1</v>
      </c>
      <c r="C10" s="286">
        <v>2</v>
      </c>
      <c r="D10" s="287">
        <v>3</v>
      </c>
      <c r="E10" s="284"/>
    </row>
    <row r="11" spans="2:7" ht="15" customHeight="1" x14ac:dyDescent="0.25">
      <c r="B11" s="288">
        <v>1</v>
      </c>
      <c r="C11" s="289" t="s">
        <v>794</v>
      </c>
      <c r="D11" s="290">
        <v>5789.9</v>
      </c>
      <c r="E11" s="291">
        <v>8166</v>
      </c>
    </row>
    <row r="12" spans="2:7" ht="15.75" x14ac:dyDescent="0.25">
      <c r="B12" s="292">
        <v>2</v>
      </c>
      <c r="C12" s="293" t="s">
        <v>795</v>
      </c>
      <c r="D12" s="294">
        <v>6429.9</v>
      </c>
      <c r="E12" s="291">
        <v>2784</v>
      </c>
    </row>
    <row r="13" spans="2:7" ht="15.75" x14ac:dyDescent="0.25">
      <c r="B13" s="292">
        <v>3</v>
      </c>
      <c r="C13" s="293" t="s">
        <v>796</v>
      </c>
      <c r="D13" s="290">
        <v>10802.1</v>
      </c>
      <c r="E13" s="291">
        <v>3337</v>
      </c>
    </row>
    <row r="14" spans="2:7" ht="15.75" x14ac:dyDescent="0.25">
      <c r="B14" s="292">
        <v>4</v>
      </c>
      <c r="C14" s="293" t="s">
        <v>797</v>
      </c>
      <c r="D14" s="290">
        <v>13396.2</v>
      </c>
      <c r="E14" s="291">
        <v>4596</v>
      </c>
    </row>
    <row r="15" spans="2:7" ht="18.75" customHeight="1" x14ac:dyDescent="0.25">
      <c r="B15" s="295"/>
      <c r="C15" s="266" t="s">
        <v>798</v>
      </c>
      <c r="D15" s="296">
        <f>SUM(D11:D14)</f>
        <v>36418.100000000006</v>
      </c>
      <c r="E15" s="291"/>
    </row>
  </sheetData>
  <mergeCells count="9">
    <mergeCell ref="B8:B9"/>
    <mergeCell ref="C8:C9"/>
    <mergeCell ref="D8:D9"/>
    <mergeCell ref="D1:E1"/>
    <mergeCell ref="F1:G1"/>
    <mergeCell ref="C2:D2"/>
    <mergeCell ref="E2:G2"/>
    <mergeCell ref="C3:D3"/>
    <mergeCell ref="B6:E6"/>
  </mergeCells>
  <pageMargins left="0.7" right="0.16" top="0.2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6.</vt:lpstr>
      <vt:lpstr>7</vt:lpstr>
      <vt:lpstr>'1'!Заголовки_для_печати</vt:lpstr>
      <vt:lpstr>'2'!Заголовки_для_печати</vt:lpstr>
      <vt:lpstr>'4'!Заголовки_для_печати</vt:lpstr>
      <vt:lpstr>'2'!Область_печати</vt:lpstr>
      <vt:lpstr>'4'!Область_печати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Пользователь</cp:lastModifiedBy>
  <cp:lastPrinted>2019-07-02T12:33:12Z</cp:lastPrinted>
  <dcterms:created xsi:type="dcterms:W3CDTF">2018-04-04T07:08:18Z</dcterms:created>
  <dcterms:modified xsi:type="dcterms:W3CDTF">2019-07-02T12:33:16Z</dcterms:modified>
</cp:coreProperties>
</file>