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055" windowHeight="8895" activeTab="3"/>
  </bookViews>
  <sheets>
    <sheet name="1" sheetId="6" r:id="rId1"/>
    <sheet name="2" sheetId="1" r:id="rId2"/>
    <sheet name="3" sheetId="3" r:id="rId3"/>
    <sheet name="4" sheetId="5" r:id="rId4"/>
  </sheets>
  <externalReferences>
    <externalReference r:id="rId5"/>
    <externalReference r:id="rId6"/>
  </externalReferences>
  <definedNames>
    <definedName name="_xlnm._FilterDatabase" localSheetId="2" hidden="1">'3'!$B$15:$G$570</definedName>
    <definedName name="_xlnm.Print_Titles" localSheetId="0">'1'!$13:$14</definedName>
    <definedName name="_xlnm.Print_Titles" localSheetId="1">'2'!$14:$15</definedName>
    <definedName name="_xlnm.Print_Titles" localSheetId="2">'3'!$15:$16</definedName>
    <definedName name="_xlnm.Print_Area" localSheetId="1">'2'!$A$1:$E$398</definedName>
    <definedName name="_xlnm.Print_Area" localSheetId="2">'3'!$A$1:$AH$570</definedName>
  </definedNames>
  <calcPr calcId="125725"/>
</workbook>
</file>

<file path=xl/calcChain.xml><?xml version="1.0" encoding="utf-8"?>
<calcChain xmlns="http://schemas.openxmlformats.org/spreadsheetml/2006/main">
  <c r="G457" i="3"/>
  <c r="G456" s="1"/>
  <c r="G455" s="1"/>
  <c r="G454" s="1"/>
  <c r="G453" s="1"/>
  <c r="G447"/>
  <c r="G445"/>
  <c r="E109" i="6"/>
  <c r="E107"/>
  <c r="E103"/>
  <c r="E102" s="1"/>
  <c r="E99"/>
  <c r="E97"/>
  <c r="E82"/>
  <c r="E81" s="1"/>
  <c r="E80" s="1"/>
  <c r="E79"/>
  <c r="E76"/>
  <c r="E73"/>
  <c r="E72"/>
  <c r="E70" s="1"/>
  <c r="E71"/>
  <c r="E68"/>
  <c r="E65"/>
  <c r="E63"/>
  <c r="E62"/>
  <c r="E60"/>
  <c r="E59"/>
  <c r="E57"/>
  <c r="E55" s="1"/>
  <c r="E54"/>
  <c r="E53"/>
  <c r="E49" s="1"/>
  <c r="E48"/>
  <c r="E47"/>
  <c r="E45"/>
  <c r="E44"/>
  <c r="E43" s="1"/>
  <c r="E39"/>
  <c r="E36"/>
  <c r="E33"/>
  <c r="E32"/>
  <c r="E29"/>
  <c r="E24"/>
  <c r="E23" s="1"/>
  <c r="E18"/>
  <c r="E17" s="1"/>
  <c r="E101" l="1"/>
  <c r="E67" s="1"/>
  <c r="E38"/>
  <c r="E16" s="1"/>
  <c r="E15" l="1"/>
  <c r="D339" i="1"/>
  <c r="D286"/>
  <c r="D132"/>
  <c r="D134"/>
  <c r="G186" i="3" l="1"/>
  <c r="D341" i="1"/>
  <c r="D382"/>
  <c r="G86" i="3"/>
  <c r="G85" s="1"/>
  <c r="G84" s="1"/>
  <c r="G83" s="1"/>
  <c r="G82" s="1"/>
  <c r="G81" s="1"/>
  <c r="G446"/>
  <c r="D133" i="1"/>
  <c r="G38" i="3" l="1"/>
  <c r="C18" i="5" l="1"/>
  <c r="C16" s="1"/>
  <c r="G450" i="3"/>
  <c r="D137" i="1"/>
  <c r="C24" i="5" l="1"/>
  <c r="G317" i="3"/>
  <c r="G316" s="1"/>
  <c r="G315" s="1"/>
  <c r="G314" s="1"/>
  <c r="D82" i="1"/>
  <c r="G556" i="3"/>
  <c r="G555" s="1"/>
  <c r="G554" s="1"/>
  <c r="G553" s="1"/>
  <c r="G561"/>
  <c r="G560" s="1"/>
  <c r="G559" s="1"/>
  <c r="G558" s="1"/>
  <c r="D388" i="1"/>
  <c r="G337" i="3"/>
  <c r="G430"/>
  <c r="D150" i="1"/>
  <c r="G548" i="3"/>
  <c r="D140" i="1"/>
  <c r="G444" i="3"/>
  <c r="D131" i="1"/>
  <c r="G258" i="3"/>
  <c r="G552" l="1"/>
  <c r="G140"/>
  <c r="G134"/>
  <c r="G117"/>
  <c r="D385" i="1"/>
  <c r="D197"/>
  <c r="D194"/>
  <c r="D191"/>
  <c r="D179"/>
  <c r="G247" i="3" l="1"/>
  <c r="D64" i="1"/>
  <c r="G161" i="3"/>
  <c r="G160" s="1"/>
  <c r="G159" s="1"/>
  <c r="G158" s="1"/>
  <c r="G499"/>
  <c r="G498" s="1"/>
  <c r="G497" s="1"/>
  <c r="G496" s="1"/>
  <c r="G104"/>
  <c r="G103" s="1"/>
  <c r="G102" s="1"/>
  <c r="G101" s="1"/>
  <c r="G209"/>
  <c r="G208" s="1"/>
  <c r="G253"/>
  <c r="G250"/>
  <c r="G112"/>
  <c r="D236" i="1"/>
  <c r="D235" s="1"/>
  <c r="G246" i="3" l="1"/>
  <c r="D128" i="1"/>
  <c r="G351" i="3"/>
  <c r="G150" l="1"/>
  <c r="G149" s="1"/>
  <c r="G137"/>
  <c r="D63" i="1"/>
  <c r="D207"/>
  <c r="D206" s="1"/>
  <c r="D392"/>
  <c r="D390"/>
  <c r="D357"/>
  <c r="G526" i="3" l="1"/>
  <c r="D249" i="1"/>
  <c r="D174"/>
  <c r="D60"/>
  <c r="D57"/>
  <c r="D56" l="1"/>
  <c r="AE570" i="3" l="1"/>
  <c r="G568"/>
  <c r="G567" s="1"/>
  <c r="G550"/>
  <c r="G541"/>
  <c r="G540" s="1"/>
  <c r="G539" s="1"/>
  <c r="G538" s="1"/>
  <c r="G536"/>
  <c r="G535" s="1"/>
  <c r="G534" s="1"/>
  <c r="G533" s="1"/>
  <c r="G532" s="1"/>
  <c r="G529"/>
  <c r="G525" s="1"/>
  <c r="G524" s="1"/>
  <c r="G523" s="1"/>
  <c r="G522" s="1"/>
  <c r="G517"/>
  <c r="G513"/>
  <c r="G511"/>
  <c r="G504"/>
  <c r="G503" s="1"/>
  <c r="G502" s="1"/>
  <c r="G501" s="1"/>
  <c r="G494"/>
  <c r="G493" s="1"/>
  <c r="G492" s="1"/>
  <c r="G491" s="1"/>
  <c r="G488"/>
  <c r="G487" s="1"/>
  <c r="G486" s="1"/>
  <c r="G485" s="1"/>
  <c r="G484" s="1"/>
  <c r="G483" s="1"/>
  <c r="G481"/>
  <c r="G480" s="1"/>
  <c r="G479" s="1"/>
  <c r="G478" s="1"/>
  <c r="G477" s="1"/>
  <c r="G476" s="1"/>
  <c r="G474"/>
  <c r="G473" s="1"/>
  <c r="G471"/>
  <c r="G469"/>
  <c r="G463"/>
  <c r="G462" s="1"/>
  <c r="G461" s="1"/>
  <c r="G460" s="1"/>
  <c r="G451"/>
  <c r="G449"/>
  <c r="G438"/>
  <c r="G437" s="1"/>
  <c r="G436" s="1"/>
  <c r="G435" s="1"/>
  <c r="G434" s="1"/>
  <c r="G432"/>
  <c r="G424"/>
  <c r="G422"/>
  <c r="G415"/>
  <c r="G414" s="1"/>
  <c r="G411"/>
  <c r="G409"/>
  <c r="G405"/>
  <c r="G403"/>
  <c r="G401"/>
  <c r="G400" s="1"/>
  <c r="G398"/>
  <c r="G397" s="1"/>
  <c r="G394"/>
  <c r="G392"/>
  <c r="G389"/>
  <c r="G387"/>
  <c r="G385"/>
  <c r="G382"/>
  <c r="G380"/>
  <c r="G378"/>
  <c r="G376"/>
  <c r="G371"/>
  <c r="G369"/>
  <c r="G363"/>
  <c r="G362" s="1"/>
  <c r="G361" s="1"/>
  <c r="G360" s="1"/>
  <c r="G357"/>
  <c r="G354"/>
  <c r="G349"/>
  <c r="G346"/>
  <c r="G343"/>
  <c r="G340"/>
  <c r="G338"/>
  <c r="G334"/>
  <c r="G330"/>
  <c r="G329" s="1"/>
  <c r="G328" s="1"/>
  <c r="G327" s="1"/>
  <c r="G324"/>
  <c r="G323" s="1"/>
  <c r="G322" s="1"/>
  <c r="G321" s="1"/>
  <c r="G312"/>
  <c r="G311" s="1"/>
  <c r="G309"/>
  <c r="G307"/>
  <c r="G303"/>
  <c r="G302" s="1"/>
  <c r="G300"/>
  <c r="G298"/>
  <c r="G294"/>
  <c r="G293" s="1"/>
  <c r="G291"/>
  <c r="G290" s="1"/>
  <c r="G288"/>
  <c r="G287" s="1"/>
  <c r="G281"/>
  <c r="G279" s="1"/>
  <c r="G278" s="1"/>
  <c r="G277" s="1"/>
  <c r="G275"/>
  <c r="G274" s="1"/>
  <c r="G273" s="1"/>
  <c r="G270"/>
  <c r="G269" s="1"/>
  <c r="G267"/>
  <c r="G266" s="1"/>
  <c r="G263"/>
  <c r="G262" s="1"/>
  <c r="G261" s="1"/>
  <c r="G256"/>
  <c r="G245"/>
  <c r="G243"/>
  <c r="G242" s="1"/>
  <c r="G241" s="1"/>
  <c r="G236"/>
  <c r="G234"/>
  <c r="G231"/>
  <c r="G229"/>
  <c r="G225"/>
  <c r="G223"/>
  <c r="G220"/>
  <c r="G219" s="1"/>
  <c r="G213"/>
  <c r="G212" s="1"/>
  <c r="G211" s="1"/>
  <c r="G205"/>
  <c r="G204" s="1"/>
  <c r="G200"/>
  <c r="G199" s="1"/>
  <c r="G196"/>
  <c r="G195" s="1"/>
  <c r="G193"/>
  <c r="G192" s="1"/>
  <c r="G183"/>
  <c r="G179"/>
  <c r="G177"/>
  <c r="G174"/>
  <c r="G172"/>
  <c r="G169"/>
  <c r="G167"/>
  <c r="G156"/>
  <c r="G155" s="1"/>
  <c r="G154" s="1"/>
  <c r="G153" s="1"/>
  <c r="G152" s="1"/>
  <c r="G147"/>
  <c r="G146" s="1"/>
  <c r="G144"/>
  <c r="G143" s="1"/>
  <c r="G131"/>
  <c r="G130" s="1"/>
  <c r="G125"/>
  <c r="G124" s="1"/>
  <c r="G123" s="1"/>
  <c r="G121"/>
  <c r="G120" s="1"/>
  <c r="G115"/>
  <c r="G109"/>
  <c r="G108" s="1"/>
  <c r="G97"/>
  <c r="G95"/>
  <c r="G93"/>
  <c r="G79"/>
  <c r="G77"/>
  <c r="G75"/>
  <c r="G73"/>
  <c r="G71"/>
  <c r="G68"/>
  <c r="G67" s="1"/>
  <c r="G65"/>
  <c r="G63"/>
  <c r="G61"/>
  <c r="G59"/>
  <c r="G57"/>
  <c r="G52"/>
  <c r="G50"/>
  <c r="G47"/>
  <c r="G46" s="1"/>
  <c r="G37"/>
  <c r="G36" s="1"/>
  <c r="G35" s="1"/>
  <c r="G34" s="1"/>
  <c r="G33" s="1"/>
  <c r="G31"/>
  <c r="G30" s="1"/>
  <c r="G29" s="1"/>
  <c r="G28" s="1"/>
  <c r="G24"/>
  <c r="G22"/>
  <c r="D396" i="1"/>
  <c r="D394"/>
  <c r="D380"/>
  <c r="D376"/>
  <c r="D374"/>
  <c r="D372"/>
  <c r="D368"/>
  <c r="D366"/>
  <c r="D363"/>
  <c r="D360"/>
  <c r="D355"/>
  <c r="D352"/>
  <c r="D349"/>
  <c r="D346"/>
  <c r="D344"/>
  <c r="D337"/>
  <c r="D335"/>
  <c r="D333"/>
  <c r="D331"/>
  <c r="D329"/>
  <c r="D325"/>
  <c r="D324" s="1"/>
  <c r="D323" s="1"/>
  <c r="D321"/>
  <c r="D320" s="1"/>
  <c r="D319" s="1"/>
  <c r="D316"/>
  <c r="D314"/>
  <c r="D312"/>
  <c r="D310"/>
  <c r="D307"/>
  <c r="D306" s="1"/>
  <c r="D303"/>
  <c r="D301"/>
  <c r="D298"/>
  <c r="D296"/>
  <c r="D294"/>
  <c r="D291"/>
  <c r="D289"/>
  <c r="D287"/>
  <c r="D285"/>
  <c r="D280"/>
  <c r="D278"/>
  <c r="D276"/>
  <c r="D274"/>
  <c r="D272"/>
  <c r="D269"/>
  <c r="D268" s="1"/>
  <c r="D266"/>
  <c r="D264"/>
  <c r="D262"/>
  <c r="D260"/>
  <c r="D258"/>
  <c r="D252"/>
  <c r="D248" s="1"/>
  <c r="D247" s="1"/>
  <c r="D245"/>
  <c r="D244" s="1"/>
  <c r="D243" s="1"/>
  <c r="D241"/>
  <c r="D240" s="1"/>
  <c r="D239" s="1"/>
  <c r="D232"/>
  <c r="D231" s="1"/>
  <c r="D227"/>
  <c r="D226" s="1"/>
  <c r="D222"/>
  <c r="D221" s="1"/>
  <c r="D218"/>
  <c r="D217" s="1"/>
  <c r="D215"/>
  <c r="D214" s="1"/>
  <c r="D211"/>
  <c r="D210" s="1"/>
  <c r="D209" s="1"/>
  <c r="D204"/>
  <c r="D203" s="1"/>
  <c r="D201"/>
  <c r="D200" s="1"/>
  <c r="D188"/>
  <c r="D187" s="1"/>
  <c r="D183"/>
  <c r="D182" s="1"/>
  <c r="D177"/>
  <c r="D171"/>
  <c r="D170" s="1"/>
  <c r="D166"/>
  <c r="D164"/>
  <c r="D162"/>
  <c r="D159"/>
  <c r="D158" s="1"/>
  <c r="D155"/>
  <c r="D154" s="1"/>
  <c r="D152"/>
  <c r="D149" s="1"/>
  <c r="D147"/>
  <c r="D145"/>
  <c r="D142"/>
  <c r="D138"/>
  <c r="D136"/>
  <c r="D126"/>
  <c r="D125" s="1"/>
  <c r="D121"/>
  <c r="D120" s="1"/>
  <c r="D119" s="1"/>
  <c r="D117"/>
  <c r="D115"/>
  <c r="D110"/>
  <c r="D108"/>
  <c r="D105"/>
  <c r="D104" s="1"/>
  <c r="D100"/>
  <c r="D99" s="1"/>
  <c r="D97"/>
  <c r="D95"/>
  <c r="D91"/>
  <c r="D90" s="1"/>
  <c r="D88"/>
  <c r="D86"/>
  <c r="D80"/>
  <c r="D79" s="1"/>
  <c r="D77"/>
  <c r="D76" s="1"/>
  <c r="D74"/>
  <c r="D73" s="1"/>
  <c r="D69"/>
  <c r="D67"/>
  <c r="D54"/>
  <c r="D52"/>
  <c r="D49"/>
  <c r="D47"/>
  <c r="D44"/>
  <c r="D42"/>
  <c r="D38"/>
  <c r="D36"/>
  <c r="D33"/>
  <c r="D31"/>
  <c r="D27"/>
  <c r="D26" s="1"/>
  <c r="D24"/>
  <c r="D22"/>
  <c r="D19"/>
  <c r="D18" s="1"/>
  <c r="D371" l="1"/>
  <c r="G490" i="3"/>
  <c r="G429"/>
  <c r="G428" s="1"/>
  <c r="G427" s="1"/>
  <c r="G426" s="1"/>
  <c r="G443"/>
  <c r="G442" s="1"/>
  <c r="G441" s="1"/>
  <c r="G440" s="1"/>
  <c r="G547"/>
  <c r="G546" s="1"/>
  <c r="G545" s="1"/>
  <c r="G544" s="1"/>
  <c r="G543" s="1"/>
  <c r="D130" i="1"/>
  <c r="D220"/>
  <c r="D309"/>
  <c r="D305" s="1"/>
  <c r="G21" i="3"/>
  <c r="G20" s="1"/>
  <c r="G19" s="1"/>
  <c r="G18" s="1"/>
  <c r="G17" s="1"/>
  <c r="G198"/>
  <c r="G176"/>
  <c r="G396"/>
  <c r="G421"/>
  <c r="G166"/>
  <c r="G368"/>
  <c r="G367" s="1"/>
  <c r="G366" s="1"/>
  <c r="G333"/>
  <c r="G332" s="1"/>
  <c r="G326" s="1"/>
  <c r="D107" i="1"/>
  <c r="D103" s="1"/>
  <c r="D102" s="1"/>
  <c r="D30"/>
  <c r="D284"/>
  <c r="D257"/>
  <c r="D46"/>
  <c r="D114"/>
  <c r="D113" s="1"/>
  <c r="D190"/>
  <c r="D186" s="1"/>
  <c r="G222" i="3"/>
  <c r="G218" s="1"/>
  <c r="G56"/>
  <c r="G171"/>
  <c r="G49"/>
  <c r="G45" s="1"/>
  <c r="G44" s="1"/>
  <c r="G133"/>
  <c r="G286"/>
  <c r="G408"/>
  <c r="G407" s="1"/>
  <c r="G468"/>
  <c r="G467" s="1"/>
  <c r="G466" s="1"/>
  <c r="G465" s="1"/>
  <c r="G459" s="1"/>
  <c r="G566"/>
  <c r="G565" s="1"/>
  <c r="G564" s="1"/>
  <c r="G563" s="1"/>
  <c r="G265"/>
  <c r="G255" s="1"/>
  <c r="G375"/>
  <c r="D72" i="1"/>
  <c r="D213"/>
  <c r="D271"/>
  <c r="D144"/>
  <c r="D300"/>
  <c r="D35"/>
  <c r="D328"/>
  <c r="G182" i="3"/>
  <c r="G181" s="1"/>
  <c r="G228"/>
  <c r="G384"/>
  <c r="D21" i="1"/>
  <c r="D17" s="1"/>
  <c r="D51"/>
  <c r="D66"/>
  <c r="D65" s="1"/>
  <c r="D85"/>
  <c r="D84" s="1"/>
  <c r="D94"/>
  <c r="D93" s="1"/>
  <c r="G92" i="3"/>
  <c r="G91" s="1"/>
  <c r="G90" s="1"/>
  <c r="G89" s="1"/>
  <c r="G88" s="1"/>
  <c r="G233"/>
  <c r="G257"/>
  <c r="G280"/>
  <c r="G297"/>
  <c r="G296" s="1"/>
  <c r="G306"/>
  <c r="G305" s="1"/>
  <c r="G391"/>
  <c r="G510"/>
  <c r="G509" s="1"/>
  <c r="G508" s="1"/>
  <c r="G507" s="1"/>
  <c r="G506" s="1"/>
  <c r="D161" i="1"/>
  <c r="D157" s="1"/>
  <c r="G70" i="3"/>
  <c r="D41" i="1"/>
  <c r="D173"/>
  <c r="D169" s="1"/>
  <c r="D238"/>
  <c r="D293"/>
  <c r="G111" i="3"/>
  <c r="G107" s="1"/>
  <c r="G106" s="1"/>
  <c r="G100" s="1"/>
  <c r="G191"/>
  <c r="G521"/>
  <c r="G240"/>
  <c r="D318" i="1"/>
  <c r="G420" i="3" l="1"/>
  <c r="G419" s="1"/>
  <c r="G418" s="1"/>
  <c r="G417" s="1"/>
  <c r="G520"/>
  <c r="G227"/>
  <c r="G217" s="1"/>
  <c r="G216" s="1"/>
  <c r="G215" s="1"/>
  <c r="D29" i="1"/>
  <c r="G190" i="3"/>
  <c r="G189" s="1"/>
  <c r="G165"/>
  <c r="G164" s="1"/>
  <c r="G163" s="1"/>
  <c r="G285"/>
  <c r="G284" s="1"/>
  <c r="G283" s="1"/>
  <c r="G55"/>
  <c r="G54" s="1"/>
  <c r="G43" s="1"/>
  <c r="G42" s="1"/>
  <c r="G129"/>
  <c r="G128" s="1"/>
  <c r="G127" s="1"/>
  <c r="G239"/>
  <c r="G238" s="1"/>
  <c r="D256" i="1"/>
  <c r="D255" s="1"/>
  <c r="D124"/>
  <c r="D123" s="1"/>
  <c r="G374" i="3"/>
  <c r="G373" s="1"/>
  <c r="G365" s="1"/>
  <c r="G320" s="1"/>
  <c r="D283" i="1"/>
  <c r="D282" s="1"/>
  <c r="D112"/>
  <c r="D71"/>
  <c r="D40"/>
  <c r="D327"/>
  <c r="D168"/>
  <c r="G319" i="3" l="1"/>
  <c r="D16" i="1"/>
  <c r="D398" s="1"/>
  <c r="G99" i="3"/>
  <c r="G41" s="1"/>
  <c r="G570" l="1"/>
  <c r="G574" l="1"/>
  <c r="G573"/>
  <c r="G572"/>
  <c r="G576"/>
</calcChain>
</file>

<file path=xl/sharedStrings.xml><?xml version="1.0" encoding="utf-8"?>
<sst xmlns="http://schemas.openxmlformats.org/spreadsheetml/2006/main" count="2063" uniqueCount="742">
  <si>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</si>
  <si>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</si>
  <si>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от  21.12.2017 № 19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</si>
  <si>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тыс.рублей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</si>
  <si>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</si>
  <si>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</si>
  <si>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</si>
  <si>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</si>
  <si>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</si>
  <si>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 и молодежная политика Суксунского района</t>
    </r>
    <r>
      <rPr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</si>
  <si>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</si>
  <si>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</si>
  <si>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</si>
  <si>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муниципального учреждения «Центр развития культуры»</t>
    </r>
    <r>
      <rPr>
        <sz val="11"/>
        <rFont val="Calibri"/>
        <family val="2"/>
        <charset val="204"/>
      </rPr>
      <t>»</t>
    </r>
  </si>
  <si>
    <t>01 1 01 00110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</si>
  <si>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</si>
  <si>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</si>
  <si>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</si>
  <si>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</si>
  <si>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  <charset val="204"/>
      </rPr>
      <t>»</t>
    </r>
  </si>
  <si>
    <t>01 1 03 2А010</t>
  </si>
  <si>
    <t>Организация и участие в семинарах, мастер-классах, круглых столах, методических объединениях</t>
  </si>
  <si>
    <t>01 1 03 2А020</t>
  </si>
  <si>
    <t>Обучение работников  по программе профессиональной переподготовки или повышение квалификации</t>
  </si>
  <si>
    <t>01 1 05 00000</t>
  </si>
  <si>
    <t>Основное мероприятие «Предоставление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</si>
  <si>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 1 05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</si>
  <si>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</si>
  <si>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</si>
  <si>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  <charset val="204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</si>
  <si>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</si>
  <si>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  <charset val="204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</si>
  <si>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</si>
  <si>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</si>
  <si>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</si>
  <si>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</si>
  <si>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</si>
  <si>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  <charset val="204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</si>
  <si>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</si>
  <si>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</si>
  <si>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</si>
  <si>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</si>
  <si>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</si>
  <si>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Молодежная политика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</si>
  <si>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</si>
  <si>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  <charset val="204"/>
      </rPr>
      <t>»</t>
    </r>
  </si>
  <si>
    <t>01 3 01 2А100</t>
  </si>
  <si>
    <t>Проведение мероприятий по  патриотическому и интернациональному воспитанию молодежи</t>
  </si>
  <si>
    <t>01 3 01 2А110</t>
  </si>
  <si>
    <t>Проведение молодежных акций, мероприятий направленных на пропаганду государственных символов Российской Федерации</t>
  </si>
  <si>
    <t>01 3 02 00000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</si>
  <si>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  <charset val="204"/>
      </rPr>
      <t>»</t>
    </r>
  </si>
  <si>
    <t>01 3 02 2А120</t>
  </si>
  <si>
    <t>Проведение мероприятий и информационно пропагандистской работы направленных на формирование здорового образа жизни</t>
  </si>
  <si>
    <t>01 3 02 2А130</t>
  </si>
  <si>
    <t>Проведение целевых акций,  мероприятий пропагандирующих семейные ценности</t>
  </si>
  <si>
    <t>01 3 03 00000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</si>
  <si>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  <charset val="204"/>
      </rPr>
      <t>»</t>
    </r>
  </si>
  <si>
    <t>01 3 03 2А140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</si>
  <si>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</si>
  <si>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 3 03 2А150</t>
  </si>
  <si>
    <t>Проведение мероприятий, акций направленных на развитие добровольчества</t>
  </si>
  <si>
    <t>01 3 04 00000</t>
  </si>
  <si>
    <t>Основное мероприятие «Содействие обеспечению молодых семей доступным жильем»</t>
  </si>
  <si>
    <t>Реализация мероприятий по обеспечению жильем молодых семей</t>
  </si>
  <si>
    <t>300</t>
  </si>
  <si>
    <t>Социальное обеспечение и иные выплаты населению</t>
  </si>
  <si>
    <t>01 4 00 00000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</si>
  <si>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Кадры</t>
    </r>
    <r>
      <rPr>
        <sz val="11"/>
        <rFont val="Calibri"/>
        <family val="2"/>
        <charset val="204"/>
      </rPr>
      <t>»</t>
    </r>
  </si>
  <si>
    <t>01 4 01 00000</t>
  </si>
  <si>
    <r>
      <t>Основное мероприятие «Создание условий  для развития молодежного кадрового потенциала</t>
    </r>
    <r>
      <rPr>
        <sz val="11"/>
        <rFont val="Calibri"/>
        <family val="2"/>
        <charset val="204"/>
      </rPr>
      <t>»</t>
    </r>
  </si>
  <si>
    <t>01 4 01 2А160</t>
  </si>
  <si>
    <r>
      <t xml:space="preserve">Стимулирующие выплаты студентам - целевикам, сдавшим промежуточные и итоговые сессии на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хорошо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и «отлично»</t>
    </r>
  </si>
  <si>
    <t>01 4 01 2А170</t>
  </si>
  <si>
    <t>Подготовка специалистов на договорной основе на базе среднего и средне-профессионального образования</t>
  </si>
  <si>
    <t>200</t>
  </si>
  <si>
    <t>Закупка товаров, работ и услуг для обеспечения государственных (муниципальных) нужд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</si>
  <si>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</si>
  <si>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</si>
  <si>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</si>
  <si>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</si>
  <si>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</si>
  <si>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</si>
  <si>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>02 1 01 00110</t>
  </si>
  <si>
    <t>02 1 02 00000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</si>
  <si>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</si>
  <si>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02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</si>
  <si>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</si>
  <si>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</si>
  <si>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</si>
  <si>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03 2Б040</t>
  </si>
  <si>
    <t>Оснащение спортивных объединений (секций) спортивным оборудованием и инвентарем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</si>
  <si>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</si>
  <si>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</si>
  <si>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</si>
  <si>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  <charset val="204"/>
      </rPr>
      <t>»</t>
    </r>
  </si>
  <si>
    <t>02 2 01 2Б050</t>
  </si>
  <si>
    <t>Участие спортсменов Суксунского района в соревнованиях различного уровня</t>
  </si>
  <si>
    <t>02 2 01 2Б060</t>
  </si>
  <si>
    <t>Приобретение спортивного инвентаря и оборудования для сборных команд Суксунского района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</si>
  <si>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</si>
  <si>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</si>
  <si>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</si>
  <si>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</si>
  <si>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</si>
  <si>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</si>
  <si>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</si>
  <si>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</si>
  <si>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</si>
  <si>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</si>
  <si>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</si>
  <si>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</si>
  <si>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</si>
  <si>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</si>
  <si>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</si>
  <si>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</si>
  <si>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</si>
  <si>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Реализация национальной политики Суксунского муниципального района</t>
    </r>
    <r>
      <rPr>
        <sz val="11"/>
        <rFont val="Calibri"/>
        <family val="2"/>
        <charset val="204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</si>
  <si>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</si>
  <si>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Содействие укреплению гражданского единства и гармонизации межнациональных отношений в Суксунском районе</t>
    </r>
    <r>
      <rPr>
        <sz val="11"/>
        <rFont val="Calibri"/>
        <family val="2"/>
        <charset val="204"/>
      </rPr>
      <t>»</t>
    </r>
  </si>
  <si>
    <t>03 1 01 00000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</si>
  <si>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  <charset val="204"/>
      </rPr>
      <t>»</t>
    </r>
  </si>
  <si>
    <t>03 1 01 2В010</t>
  </si>
  <si>
    <t>Оказание финансовой поддержки деятельности национальных центров, коллективов</t>
  </si>
  <si>
    <t>03 1 02 00000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</si>
  <si>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  <charset val="204"/>
      </rPr>
      <t>»</t>
    </r>
  </si>
  <si>
    <t>03 1 02 2В020</t>
  </si>
  <si>
    <t>Проведение национальных и религиозных праздников</t>
  </si>
  <si>
    <t>03 1 02 2В030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</si>
  <si>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</si>
  <si>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04 0 00 00000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</si>
  <si>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</si>
  <si>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</si>
  <si>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  <charset val="204"/>
      </rPr>
      <t>»</t>
    </r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</si>
  <si>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</si>
  <si>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</si>
  <si>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  <charset val="204"/>
      </rPr>
      <t>»</t>
    </r>
  </si>
  <si>
    <t>04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</si>
  <si>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</si>
  <si>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04 1 02 R5430</t>
  </si>
  <si>
    <t>Поддержка достижения целевых показателей региональных программ развития агропромышленного комплекса</t>
  </si>
  <si>
    <t>04 2 00 00000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</si>
  <si>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</si>
  <si>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</si>
  <si>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  <charset val="204"/>
      </rPr>
      <t>»</t>
    </r>
  </si>
  <si>
    <t>04 2 01 2Г020</t>
  </si>
  <si>
    <t>Участие в форумах, выставках, ярмарках с целью создания условий для привлечения инвестиций в экономику района</t>
  </si>
  <si>
    <t>05 0 00 00000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</si>
  <si>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</si>
  <si>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</si>
  <si>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  <charset val="204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</si>
  <si>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</si>
  <si>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</si>
  <si>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SP040</t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</si>
  <si>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</si>
  <si>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</si>
  <si>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</si>
  <si>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</si>
  <si>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ST040</t>
  </si>
  <si>
    <t>Капитальный ремонт и ремонт дорог</t>
  </si>
  <si>
    <t>05 2 02 2Д020</t>
  </si>
  <si>
    <t>Содержание дорог</t>
  </si>
  <si>
    <t>05 2 02 2Д030</t>
  </si>
  <si>
    <t>Разработка технической документации</t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</si>
  <si>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</si>
  <si>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</si>
  <si>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500</t>
  </si>
  <si>
    <t xml:space="preserve">Межбюджетные трансферты </t>
  </si>
  <si>
    <t>05 2 03 00000</t>
  </si>
  <si>
    <t>Основное мероприятие  «Улучшение коммунальной инфраструктуры»</t>
  </si>
  <si>
    <t>05 2 03 2Д050</t>
  </si>
  <si>
    <t>Техническое обслуживание распределительных сетей газопроводов</t>
  </si>
  <si>
    <t>05 2 03 2Д070</t>
  </si>
  <si>
    <t>Проектирование распределительных сетей газопроводов</t>
  </si>
  <si>
    <t>05 2 04 00000</t>
  </si>
  <si>
    <t>Основное мероприятие «Повышение эксплуатационной надежности гидротехнических сооружений»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</si>
  <si>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</si>
  <si>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</si>
  <si>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2Д100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</si>
  <si>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</si>
  <si>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</si>
  <si>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Окружающая среда</t>
    </r>
    <r>
      <rPr>
        <sz val="11"/>
        <rFont val="Calibri"/>
        <family val="2"/>
        <charset val="204"/>
      </rPr>
      <t>»</t>
    </r>
  </si>
  <si>
    <t>05 3 01 00000</t>
  </si>
  <si>
    <t>Основное мероприятие «Обеспечение безопасной экологической среды»</t>
  </si>
  <si>
    <t>05 3 01 2Д120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</si>
  <si>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</si>
  <si>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</si>
  <si>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</si>
  <si>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2Д130</t>
  </si>
  <si>
    <t>Проведение районного конкурса творческих работ «Краски земли Суксунской»</t>
  </si>
  <si>
    <t>05 3 02 2Д140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</si>
  <si>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</si>
  <si>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</si>
  <si>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</si>
  <si>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</si>
  <si>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</si>
  <si>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</si>
  <si>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  <charset val="204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</si>
  <si>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</si>
  <si>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</si>
  <si>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</si>
  <si>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</si>
  <si>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</si>
  <si>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02 2Е010</t>
  </si>
  <si>
    <t>Оборудование систем видеонаблюдения по периметру и в здании образовательных организаций</t>
  </si>
  <si>
    <t>800</t>
  </si>
  <si>
    <t>06 1 02 2Е030</t>
  </si>
  <si>
    <t>Проведение ремонтов</t>
  </si>
  <si>
    <t>06 1 02 2Е040</t>
  </si>
  <si>
    <t>Приведение в нормативное состояние</t>
  </si>
  <si>
    <t>06 1 03 00000</t>
  </si>
  <si>
    <r>
      <t>Основное мероприятие «Выполнение отдельных государственных полномочий органов государственной власти в сфере образования</t>
    </r>
    <r>
      <rPr>
        <sz val="11"/>
        <rFont val="Calibri"/>
        <family val="2"/>
        <charset val="204"/>
      </rPr>
      <t>»</t>
    </r>
  </si>
  <si>
    <t>06 1 03 2Н020</t>
  </si>
  <si>
    <t>Выполнение отдельных государственных полномочий органов государственной власти в сфере образования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</si>
  <si>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</si>
  <si>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</si>
  <si>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</si>
  <si>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</si>
  <si>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</si>
  <si>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</si>
  <si>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</si>
  <si>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t>06 2 02 2Е060</t>
  </si>
  <si>
    <t>Подготовка общеобразовательных учреждений к отопительному периоду</t>
  </si>
  <si>
    <t>06 2 02 2Е070</t>
  </si>
  <si>
    <t>06 2 02 2Е080</t>
  </si>
  <si>
    <t>06 2 03 00000</t>
  </si>
  <si>
    <t>06 2 03 2Н020</t>
  </si>
  <si>
    <t>06 2 04 00000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</si>
  <si>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  <charset val="204"/>
      </rPr>
      <t>»</t>
    </r>
  </si>
  <si>
    <t>06 2 04 2Н040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</si>
  <si>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</si>
  <si>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</si>
  <si>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</si>
  <si>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</si>
  <si>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дополнительных общеразвивающих программ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</si>
  <si>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</si>
  <si>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</si>
  <si>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</si>
  <si>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</si>
  <si>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</si>
  <si>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</si>
  <si>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</si>
  <si>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</si>
  <si>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</si>
  <si>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</si>
  <si>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</si>
  <si>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</si>
  <si>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</si>
  <si>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</si>
  <si>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</si>
  <si>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06 5 01 00050</t>
  </si>
  <si>
    <t>Обеспечение выполнения функций органами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</si>
  <si>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</si>
  <si>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</si>
  <si>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06 5 02 00000</t>
  </si>
  <si>
    <t>06 5 02 2Н020</t>
  </si>
  <si>
    <t>06 5 03 00000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</si>
  <si>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</si>
  <si>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>06 5 03 2С170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</si>
  <si>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</si>
  <si>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</si>
  <si>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</si>
  <si>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</si>
  <si>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</si>
  <si>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</si>
  <si>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</si>
  <si>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</si>
  <si>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</si>
  <si>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</si>
  <si>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</si>
  <si>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</si>
  <si>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</si>
  <si>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</si>
  <si>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</si>
  <si>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</si>
  <si>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</si>
  <si>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</si>
  <si>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</si>
  <si>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07 5 01 00050</t>
  </si>
  <si>
    <t xml:space="preserve">Обеспечение выполнения функций органами местного самоуправления </t>
  </si>
  <si>
    <t>07 5 01 2И030</t>
  </si>
  <si>
    <t>Осуществление кассового обслуживания бюджетов поселений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</si>
  <si>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</si>
  <si>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</si>
  <si>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</si>
  <si>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</si>
  <si>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</si>
  <si>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  <charset val="204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</si>
  <si>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</si>
  <si>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</si>
  <si>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</si>
  <si>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</si>
  <si>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</si>
  <si>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</si>
  <si>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</si>
  <si>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</si>
  <si>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</si>
  <si>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</si>
  <si>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</si>
  <si>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  <charset val="204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</si>
  <si>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</si>
  <si>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</si>
  <si>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</si>
  <si>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  <charset val="204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</si>
  <si>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</si>
  <si>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  <charset val="204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</si>
  <si>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</si>
  <si>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</si>
  <si>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</si>
  <si>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</si>
  <si>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</si>
  <si>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</si>
  <si>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</si>
  <si>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</si>
  <si>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</si>
  <si>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</si>
  <si>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</si>
  <si>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</si>
  <si>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</si>
  <si>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  <charset val="204"/>
      </rPr>
      <t>»</t>
    </r>
  </si>
  <si>
    <t>09 1 01 2Л010</t>
  </si>
  <si>
    <t>Проведение технической инвентаризации объектов недвижимого имущества</t>
  </si>
  <si>
    <t>09 1 01 2Л020</t>
  </si>
  <si>
    <t>Оформление документации для постановки на бесхозяйный учет выявленных объектов</t>
  </si>
  <si>
    <t>09 1 01 2Л040</t>
  </si>
  <si>
    <t>Претензионно-исковая работа с должниками</t>
  </si>
  <si>
    <t>09 1 01 2Л160</t>
  </si>
  <si>
    <t>Совершенствование системы учета объектов муниципальной собственности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</si>
  <si>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</si>
  <si>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  <charset val="204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</si>
  <si>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</si>
  <si>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</si>
  <si>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</si>
  <si>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</si>
  <si>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</si>
  <si>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</si>
  <si>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</si>
  <si>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  <charset val="204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</si>
  <si>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</si>
  <si>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</si>
  <si>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</si>
  <si>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</si>
  <si>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</si>
  <si>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</si>
  <si>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</si>
  <si>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  <charset val="204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</si>
  <si>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</si>
  <si>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</si>
  <si>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</si>
  <si>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  <charset val="204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</si>
  <si>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</si>
  <si>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</si>
  <si>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2Л130</t>
  </si>
  <si>
    <t>Проведение работ по оформлению невостребованных земельных долей и признанию права муниципальной собственности на них</t>
  </si>
  <si>
    <t>09 2 02 2Л140</t>
  </si>
  <si>
    <t>Осуществление претензионно-исковой работы с должниками</t>
  </si>
  <si>
    <t>09 2 02 2Л170</t>
  </si>
  <si>
    <t>Формирование земельных участков для предоставления многодетным на территориях сельских поселений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</si>
  <si>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</si>
  <si>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</si>
  <si>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</si>
  <si>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</si>
  <si>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</si>
  <si>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</si>
  <si>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</si>
  <si>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</si>
  <si>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10 2 00 00000</t>
  </si>
  <si>
    <r>
      <t>Подпрограмма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  <charset val="204"/>
      </rPr>
      <t>»</t>
    </r>
  </si>
  <si>
    <t>10 2 01 00000</t>
  </si>
  <si>
    <r>
      <t>Основное мероприятие «Мероприятия по гражданской обороне по подготовке населения и организаций к действиям при ЧС в мирное и военное время</t>
    </r>
    <r>
      <rPr>
        <sz val="11"/>
        <rFont val="Calibri"/>
        <family val="2"/>
        <charset val="204"/>
      </rPr>
      <t>»</t>
    </r>
  </si>
  <si>
    <t>10 2 01 2М020</t>
  </si>
  <si>
    <r>
      <t>Подготовка и содержание в готовности необходимых сил и средств для защиты населения и территорий Суксунского муниципального района от чрезвычайных ситуаций природного и техногенного характера</t>
    </r>
    <r>
      <rPr>
        <sz val="11"/>
        <color indexed="8"/>
        <rFont val="Times New Roman"/>
        <family val="1"/>
        <charset val="204"/>
      </rPr>
      <t xml:space="preserve"> </t>
    </r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</si>
  <si>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</si>
  <si>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</si>
  <si>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</si>
  <si>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</si>
  <si>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</si>
  <si>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</si>
  <si>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</si>
  <si>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Руководитель контрольно-счетного органа муниципального образования </t>
  </si>
  <si>
    <t>91 0 00 00030</t>
  </si>
  <si>
    <t xml:space="preserve">Депутаты Земского собрания муниципального района </t>
  </si>
  <si>
    <t>91 0 00 00040</t>
  </si>
  <si>
    <t>Участие в Совете муниципальных образований Пермского края</t>
  </si>
  <si>
    <t>91 0 00 00050</t>
  </si>
  <si>
    <t>91 0 00 00060</t>
  </si>
  <si>
    <t>Осушествление контроля за исполнением бюджетов поселений</t>
  </si>
  <si>
    <t>91 0 00 2С050</t>
  </si>
  <si>
    <t>Образование комиссий  по  делам несовершеннолетних  и  защите их прав и организация их деятельности</t>
  </si>
  <si>
    <t>91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</si>
  <si>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</si>
  <si>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</si>
  <si>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</si>
  <si>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</si>
  <si>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</si>
  <si>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2П040</t>
  </si>
  <si>
    <t>Составление протоколов об административных правонарушениях</t>
  </si>
  <si>
    <t>91 0 00 2П060</t>
  </si>
  <si>
    <t>Осуществление полномочий по созданию и организации деятельности административных комиссий</t>
  </si>
  <si>
    <t>91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</si>
  <si>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</si>
  <si>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2У110</t>
  </si>
  <si>
    <t>Администрирование отдельных государственных полномочий по поддержке сельскохозяйственного производства</t>
  </si>
  <si>
    <t>91 0 00 51200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</si>
  <si>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</si>
  <si>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</si>
  <si>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</si>
  <si>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</si>
  <si>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</si>
  <si>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</si>
  <si>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</si>
  <si>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 0 00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</si>
  <si>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</si>
  <si>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 0 00 2С140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</si>
  <si>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</si>
  <si>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</si>
  <si>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</si>
  <si>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</si>
  <si>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</si>
  <si>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92 0 00 2Я050</t>
  </si>
  <si>
    <t xml:space="preserve">Ликвидация муниципальных учреждений </t>
  </si>
  <si>
    <t>92 0 00 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</si>
  <si>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</si>
  <si>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SC240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</si>
  <si>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</si>
  <si>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</si>
  <si>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</si>
  <si>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</si>
  <si>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Ведомственная структура расходов бюджета муниципального района на 2018 год, тыс.рублей</t>
  </si>
  <si>
    <t>Вед</t>
  </si>
  <si>
    <t>РЗ,ПР</t>
  </si>
  <si>
    <t>Сумма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</si>
  <si>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</si>
  <si>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</si>
  <si>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</si>
  <si>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</si>
  <si>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</si>
  <si>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</si>
  <si>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</si>
  <si>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</si>
  <si>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Управление муниципальными учреждениями Администрации Суксунского  муниципального района</t>
  </si>
  <si>
    <r>
      <t xml:space="preserve">Муниципальная программа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Реализация национальной политики Суксунского муниципального района</t>
    </r>
    <r>
      <rPr>
        <sz val="11"/>
        <rFont val="Calibri"/>
        <family val="2"/>
        <charset val="204"/>
      </rPr>
      <t>»</t>
    </r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</si>
  <si>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</si>
  <si>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</si>
  <si>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</si>
  <si>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</si>
  <si>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</si>
  <si>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</si>
  <si>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</si>
  <si>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</si>
  <si>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t xml:space="preserve"> 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</si>
  <si>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</si>
  <si>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</si>
  <si>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</si>
  <si>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</si>
  <si>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</si>
  <si>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</si>
  <si>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</si>
  <si>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</si>
  <si>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</si>
  <si>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</si>
  <si>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</si>
  <si>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</si>
  <si>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</si>
  <si>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</si>
  <si>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t>Социальная политика</t>
  </si>
  <si>
    <t>Социальное обеспечение населения</t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</si>
  <si>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</si>
  <si>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</si>
  <si>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</si>
  <si>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</si>
  <si>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</si>
  <si>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</si>
  <si>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 xml:space="preserve">Администрация Суксунского муниципального района 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</si>
  <si>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</si>
  <si>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</si>
  <si>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</si>
  <si>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</si>
  <si>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`0105</t>
  </si>
  <si>
    <t>Судебная система</t>
  </si>
  <si>
    <t>`0400</t>
  </si>
  <si>
    <t>Национальная экономика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</si>
  <si>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</si>
  <si>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</si>
  <si>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</si>
  <si>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`0406</t>
  </si>
  <si>
    <t>Водное хозяйство</t>
  </si>
  <si>
    <t>`0408</t>
  </si>
  <si>
    <t>Транспорт</t>
  </si>
  <si>
    <t>`0409</t>
  </si>
  <si>
    <t>Дорожное хозяйство (дорожные фонды)</t>
  </si>
  <si>
    <t>`0412</t>
  </si>
  <si>
    <t>Другие вопросы в области национальной экономики</t>
  </si>
  <si>
    <t>`0500</t>
  </si>
  <si>
    <t>Жилищно-коммунальное хозяйство</t>
  </si>
  <si>
    <t>`0501</t>
  </si>
  <si>
    <t>Жилищное хозяйство</t>
  </si>
  <si>
    <t>`0502</t>
  </si>
  <si>
    <t>Коммунальное  хозяйство</t>
  </si>
  <si>
    <t>Муниципальная  программа «Создание комфортной среды проживания и устойчивое развитие сельских  территорий в Суксунском муниципальном районе»</t>
  </si>
  <si>
    <t>Основное мероприятие  «Оптимизация и строительство объектов социальной инфраструктуры»</t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</si>
  <si>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</si>
  <si>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</si>
  <si>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</si>
  <si>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</si>
  <si>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</si>
  <si>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</si>
  <si>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`0111</t>
  </si>
  <si>
    <t>Резервные фонды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</si>
  <si>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</si>
  <si>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</si>
  <si>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</si>
  <si>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 xml:space="preserve">ИТОГО </t>
  </si>
  <si>
    <t>»</t>
  </si>
  <si>
    <t xml:space="preserve">к Решению Земского собрания </t>
  </si>
  <si>
    <t>Суксунского муниципального района</t>
  </si>
  <si>
    <t>Распределение средств муниципального дорожного фонда Суксунского муниципального района на 2018 год</t>
  </si>
  <si>
    <t>№ п/п</t>
  </si>
  <si>
    <t>Наименование муниципальной программы, направления расходов</t>
  </si>
  <si>
    <t xml:space="preserve">Сумма, тыс. рублей </t>
  </si>
  <si>
    <t>1.</t>
  </si>
  <si>
    <t>в том числе:</t>
  </si>
  <si>
    <t>ВСЕГО</t>
  </si>
  <si>
    <t>«Приложение № 6</t>
  </si>
  <si>
    <t>«Приложение № 8</t>
  </si>
  <si>
    <t>«Приложение № 10</t>
  </si>
  <si>
    <t xml:space="preserve">Содержание  автомобильных дорог общего пользования местного значения </t>
  </si>
  <si>
    <t>Капитальный ремонт гидротехнических сооружений муниципальной собственности, бесхозяйных гидротехнических сооружений</t>
  </si>
  <si>
    <t>05 2 04 SЦ240</t>
  </si>
  <si>
    <t>01 3 04 2С020</t>
  </si>
  <si>
    <t>Обеспечение жильем молодых семей</t>
  </si>
  <si>
    <t>01 3 04 L4970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</si>
  <si>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1941-1945 годов»</t>
  </si>
  <si>
    <t>92 0 0051340</t>
  </si>
  <si>
    <t>06 2 05 00000</t>
  </si>
  <si>
    <t>Стимулирование педагогических работников по результатам обучения школьников</t>
  </si>
  <si>
    <t>06 2 05 2Н080</t>
  </si>
  <si>
    <t>Основное мероприятие «Стимулирование педагогических работников по результатам обучения школьников"</t>
  </si>
  <si>
    <t>01 3 04 SС020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</si>
  <si>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Тис Суксунского района Пермского края</t>
    </r>
    <r>
      <rPr>
        <sz val="11"/>
        <rFont val="Calibri"/>
        <family val="2"/>
        <charset val="204"/>
      </rPr>
      <t>»</t>
    </r>
  </si>
  <si>
    <t>05 2 01 41000</t>
  </si>
  <si>
    <t>06 5 04 00000</t>
  </si>
  <si>
    <r>
      <t>Основное мероприятие «Поддержка развития детско-юношеского патриотического движения</t>
    </r>
    <r>
      <rPr>
        <sz val="11"/>
        <rFont val="Calibri"/>
        <family val="2"/>
        <charset val="204"/>
      </rPr>
      <t>»</t>
    </r>
  </si>
  <si>
    <t>Поддержка развития детско-юношеского патриотического движения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</si>
  <si>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муниципального учреждения «Центр развития культуры»</t>
    </r>
  </si>
  <si>
    <r>
      <t xml:space="preserve">Инвестиционный проект Суксунского муниципального района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Тис Суксунского района Пермского края</t>
    </r>
    <r>
      <rPr>
        <sz val="11"/>
        <rFont val="Calibri"/>
        <family val="2"/>
        <charset val="204"/>
      </rPr>
      <t>»</t>
    </r>
  </si>
  <si>
    <r>
      <t xml:space="preserve">Инвестиционный проект Суксунского муниципального района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Тис Суксунского района Пермского края</t>
    </r>
    <r>
      <rPr>
        <sz val="11"/>
        <rFont val="Calibri"/>
        <family val="2"/>
        <charset val="204"/>
      </rPr>
      <t>»</t>
    </r>
  </si>
  <si>
    <t>Приложение № 3</t>
  </si>
  <si>
    <t>06 5 04 2E120</t>
  </si>
  <si>
    <t>Приложение № 2</t>
  </si>
  <si>
    <t>Приложение № 4</t>
  </si>
  <si>
    <t>05 2 02 2Д010</t>
  </si>
  <si>
    <t>05 2 02 2Д040</t>
  </si>
  <si>
    <t>Софинансирование поселений на содержание и ремонт автомобильных дорог поселений</t>
  </si>
  <si>
    <t>05 2 04 2Д080</t>
  </si>
  <si>
    <t>Капитальный ремонт гидротехнических сооружений пруда на р. Тис в селе Тис Суксунского района Пермского края</t>
  </si>
  <si>
    <t>92 0 00 2Я060</t>
  </si>
  <si>
    <t>Оказание содействия органам местного самоуправления муниципальных образований в решении вопросов местного значения</t>
  </si>
  <si>
    <t>`0503</t>
  </si>
  <si>
    <t>Благоустройство</t>
  </si>
  <si>
    <t>02 1 03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</si>
  <si>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</si>
  <si>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Массовый спорт</t>
  </si>
  <si>
    <t>`1102</t>
  </si>
  <si>
    <t>Иные межбюджетные трансферты, передаваемые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</si>
  <si>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Иные межбюджетные трансферты, передаваемые на софинансирование мероприятий по ремонту автомобильных дорог общего пользования местного значения в границах населенных пунктов</t>
  </si>
  <si>
    <t xml:space="preserve">Капитальный ремонт и ремонт автомобильных дорог общего пользования местного значения </t>
  </si>
  <si>
    <t>Приложение № 1</t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</si>
  <si>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</si>
  <si>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</si>
  <si>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4</t>
    </r>
  </si>
  <si>
    <t xml:space="preserve">от 21.12.2017 № 19  </t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</si>
  <si>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2018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</si>
  <si>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</si>
  <si>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</si>
  <si>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</si>
  <si>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</si>
  <si>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</si>
  <si>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</si>
  <si>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</si>
  <si>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</si>
  <si>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</si>
  <si>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</si>
  <si>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</si>
  <si>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</si>
  <si>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</si>
  <si>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</si>
  <si>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</si>
  <si>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</si>
  <si>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</si>
  <si>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</si>
  <si>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</si>
  <si>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</si>
  <si>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</si>
  <si>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</si>
  <si>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</si>
  <si>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</si>
  <si>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</si>
  <si>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</si>
  <si>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</si>
  <si>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</si>
  <si>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</si>
  <si>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</si>
  <si>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</si>
  <si>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</si>
  <si>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</si>
  <si>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</si>
  <si>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</si>
  <si>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</si>
  <si>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</si>
  <si>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</si>
  <si>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</si>
  <si>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</si>
  <si>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</si>
  <si>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</si>
  <si>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</si>
  <si>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</si>
  <si>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</si>
  <si>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</si>
  <si>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</si>
  <si>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</si>
  <si>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</si>
  <si>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</si>
  <si>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</si>
  <si>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</si>
  <si>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</si>
  <si>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</si>
  <si>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</si>
  <si>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</si>
  <si>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</si>
  <si>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</si>
  <si>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</si>
  <si>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</si>
  <si>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</si>
  <si>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</si>
  <si>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</si>
  <si>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</si>
  <si>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</si>
  <si>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</si>
  <si>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</si>
  <si>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</si>
  <si>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</si>
  <si>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</si>
  <si>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</si>
  <si>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</si>
  <si>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</si>
  <si>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</si>
  <si>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</si>
  <si>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</si>
  <si>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</si>
  <si>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</si>
  <si>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</si>
  <si>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</si>
  <si>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</si>
  <si>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</si>
  <si>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</si>
  <si>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</si>
  <si>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</si>
  <si>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</si>
  <si>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</si>
  <si>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алкогольной, спиртосодержащей продукции</t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</si>
  <si>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</si>
  <si>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</si>
  <si>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</si>
  <si>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</si>
  <si>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</si>
  <si>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нарушения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</si>
  <si>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</si>
  <si>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</si>
  <si>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</si>
  <si>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</si>
  <si>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</si>
  <si>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20,26 Кодекса Российской Федерации об административных правонарушениях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</si>
  <si>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</si>
  <si>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</si>
  <si>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000 1 17 00000 00 0000 180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</si>
  <si>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</si>
  <si>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</si>
  <si>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</si>
  <si>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</si>
  <si>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</si>
  <si>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</si>
  <si>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</si>
  <si>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</si>
  <si>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</si>
  <si>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</si>
  <si>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</si>
  <si>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</si>
  <si>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</si>
  <si>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000 2 02 29999 05 0000 151</t>
  </si>
  <si>
    <t xml:space="preserve">Прочие субсидии бюджетам муниципальных районов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</si>
  <si>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</si>
  <si>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</si>
  <si>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капитальный ремонт гидротехнических ссоружений муниципальной собственности, безхозяйных гидротехнических ссоружений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</si>
  <si>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</si>
  <si>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приобретение путевок на санаторно-курортное лечение и оздоровление </t>
  </si>
  <si>
    <t>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</si>
  <si>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предоставление выплат молодым семьям на приобретение (строительство) жилья</t>
  </si>
  <si>
    <t>000 2 02 30000 00 0000 151</t>
  </si>
  <si>
    <t xml:space="preserve">Субвенции бюджетам бюджетной системы Российской Федерации 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</si>
  <si>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</si>
  <si>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</si>
  <si>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единая субвенция определенная в бюджеты муниципальных районов на выполнение отдельных государственных полномочий в сфере образования</t>
  </si>
  <si>
    <t>субвенции бюджетам муниципальных районов на составление протоколов об 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</si>
  <si>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</si>
  <si>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</si>
  <si>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</si>
  <si>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</si>
  <si>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государственных и муниципальных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</si>
  <si>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</si>
  <si>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</si>
  <si>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</si>
  <si>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</si>
  <si>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по обеспечению жилыми помещениями детяй-сирот и детей, оставщимся без попечения родителей, лиц из числа  детей-сирот и детей, оставщихся без попечения родителей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</si>
  <si>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</si>
  <si>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чиса по договорам найма специализированных жилых помещений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</si>
  <si>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</si>
  <si>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</si>
  <si>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</si>
  <si>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</si>
  <si>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</si>
  <si>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</si>
  <si>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</si>
  <si>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</si>
  <si>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000 2 02 39999 05 0000 151</t>
  </si>
  <si>
    <t>Прочие субвенции бюджетам муниципальных районов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</si>
  <si>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</si>
  <si>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</si>
  <si>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</si>
  <si>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</si>
  <si>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</si>
  <si>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Суксунское городское поселение</t>
  </si>
  <si>
    <t>Киселевское сельское поселение</t>
  </si>
  <si>
    <t>Ключевское сельское поселение</t>
  </si>
  <si>
    <t>Поедугинское сельское поселение</t>
  </si>
  <si>
    <t>000 2 02 49999 05 0000 151</t>
  </si>
  <si>
    <t>Прочие межбюджетные трансферты, передаваемые бюджетам муниципальных районов</t>
  </si>
  <si>
    <t>возмещение расходов муниципальных образований, связанных с реализацией инвестиционных проектов по объектам социальной инфраструктуры</t>
  </si>
  <si>
    <t>предоставление социальной выплаты молодым семьям на приобретение (строительство) жилья</t>
  </si>
  <si>
    <t>Софинансирование мероприятий по ремонту автомобильных дорог общего пользования местного значения за счет средств, передаваемых из Дорожного фонда Пермского края</t>
  </si>
  <si>
    <t xml:space="preserve">от 27.09.2018 № 50  </t>
  </si>
  <si>
    <t>от 27.09.2018 № 50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</si>
</sst>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0"/>
    <numFmt numFmtId="169" formatCode="?"/>
    <numFmt numFmtId="170" formatCode="#,##0.0000"/>
    <numFmt numFmtId="171" formatCode="0.000"/>
  </numFmts>
  <fonts count="7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14" fillId="2" borderId="0"/>
    <xf numFmtId="0" fontId="19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19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19" borderId="0" applyNumberFormat="0" applyBorder="0" applyAlignment="0" applyProtection="0"/>
    <xf numFmtId="0" fontId="30" fillId="33" borderId="5" applyNumberFormat="0" applyAlignment="0" applyProtection="0"/>
    <xf numFmtId="0" fontId="31" fillId="20" borderId="6" applyNumberFormat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5" applyNumberFormat="0" applyAlignment="0" applyProtection="0"/>
    <xf numFmtId="0" fontId="39" fillId="0" borderId="10" applyNumberFormat="0" applyFill="0" applyAlignment="0" applyProtection="0"/>
    <xf numFmtId="0" fontId="40" fillId="31" borderId="0" applyNumberFormat="0" applyBorder="0" applyAlignment="0" applyProtection="0"/>
    <xf numFmtId="0" fontId="41" fillId="0" borderId="0"/>
    <xf numFmtId="0" fontId="19" fillId="30" borderId="11" applyNumberFormat="0" applyFont="0" applyAlignment="0" applyProtection="0"/>
    <xf numFmtId="0" fontId="42" fillId="33" borderId="12" applyNumberFormat="0" applyAlignment="0" applyProtection="0"/>
    <xf numFmtId="4" fontId="43" fillId="38" borderId="13" applyNumberFormat="0" applyProtection="0">
      <alignment vertical="center"/>
    </xf>
    <xf numFmtId="4" fontId="44" fillId="38" borderId="13" applyNumberFormat="0" applyProtection="0">
      <alignment vertical="center"/>
    </xf>
    <xf numFmtId="4" fontId="43" fillId="38" borderId="13" applyNumberFormat="0" applyProtection="0">
      <alignment horizontal="left" vertical="center" indent="1"/>
    </xf>
    <xf numFmtId="0" fontId="43" fillId="38" borderId="13" applyNumberFormat="0" applyProtection="0">
      <alignment horizontal="left" vertical="top" indent="1"/>
    </xf>
    <xf numFmtId="4" fontId="43" fillId="3" borderId="0" applyNumberFormat="0" applyProtection="0">
      <alignment horizontal="left" vertical="center" indent="1"/>
    </xf>
    <xf numFmtId="4" fontId="25" fillId="8" borderId="13" applyNumberFormat="0" applyProtection="0">
      <alignment horizontal="right" vertical="center"/>
    </xf>
    <xf numFmtId="4" fontId="25" fillId="4" borderId="13" applyNumberFormat="0" applyProtection="0">
      <alignment horizontal="right" vertical="center"/>
    </xf>
    <xf numFmtId="4" fontId="25" fillId="39" borderId="13" applyNumberFormat="0" applyProtection="0">
      <alignment horizontal="right" vertical="center"/>
    </xf>
    <xf numFmtId="4" fontId="25" fillId="40" borderId="13" applyNumberFormat="0" applyProtection="0">
      <alignment horizontal="right" vertical="center"/>
    </xf>
    <xf numFmtId="4" fontId="25" fillId="41" borderId="13" applyNumberFormat="0" applyProtection="0">
      <alignment horizontal="right" vertical="center"/>
    </xf>
    <xf numFmtId="4" fontId="25" fillId="42" borderId="13" applyNumberFormat="0" applyProtection="0">
      <alignment horizontal="right" vertical="center"/>
    </xf>
    <xf numFmtId="4" fontId="25" fillId="10" borderId="13" applyNumberFormat="0" applyProtection="0">
      <alignment horizontal="right" vertical="center"/>
    </xf>
    <xf numFmtId="4" fontId="25" fillId="43" borderId="13" applyNumberFormat="0" applyProtection="0">
      <alignment horizontal="right" vertical="center"/>
    </xf>
    <xf numFmtId="4" fontId="25" fillId="44" borderId="13" applyNumberFormat="0" applyProtection="0">
      <alignment horizontal="right" vertical="center"/>
    </xf>
    <xf numFmtId="4" fontId="43" fillId="45" borderId="14" applyNumberFormat="0" applyProtection="0">
      <alignment horizontal="left" vertical="center" indent="1"/>
    </xf>
    <xf numFmtId="4" fontId="25" fillId="46" borderId="0" applyNumberFormat="0" applyProtection="0">
      <alignment horizontal="left" vertical="center" indent="1"/>
    </xf>
    <xf numFmtId="4" fontId="45" fillId="9" borderId="0" applyNumberFormat="0" applyProtection="0">
      <alignment horizontal="left" vertical="center" indent="1"/>
    </xf>
    <xf numFmtId="4" fontId="25" fillId="3" borderId="13" applyNumberFormat="0" applyProtection="0">
      <alignment horizontal="right" vertical="center"/>
    </xf>
    <xf numFmtId="4" fontId="46" fillId="46" borderId="0" applyNumberFormat="0" applyProtection="0">
      <alignment horizontal="left" vertical="center" indent="1"/>
    </xf>
    <xf numFmtId="4" fontId="46" fillId="3" borderId="0" applyNumberFormat="0" applyProtection="0">
      <alignment horizontal="left" vertical="center" indent="1"/>
    </xf>
    <xf numFmtId="0" fontId="19" fillId="9" borderId="13" applyNumberFormat="0" applyProtection="0">
      <alignment horizontal="left" vertical="center" indent="1"/>
    </xf>
    <xf numFmtId="0" fontId="47" fillId="11" borderId="15" applyNumberFormat="0" applyProtection="0">
      <alignment horizontal="left" vertical="center" indent="1"/>
    </xf>
    <xf numFmtId="0" fontId="19" fillId="9" borderId="13" applyNumberFormat="0" applyProtection="0">
      <alignment horizontal="left" vertical="top" indent="1"/>
    </xf>
    <xf numFmtId="0" fontId="19" fillId="3" borderId="13" applyNumberFormat="0" applyProtection="0">
      <alignment horizontal="left" vertical="center" indent="1"/>
    </xf>
    <xf numFmtId="0" fontId="47" fillId="47" borderId="15" applyNumberFormat="0" applyProtection="0">
      <alignment horizontal="left" vertical="center" indent="1"/>
    </xf>
    <xf numFmtId="0" fontId="19" fillId="3" borderId="13" applyNumberFormat="0" applyProtection="0">
      <alignment horizontal="left" vertical="top" indent="1"/>
    </xf>
    <xf numFmtId="0" fontId="19" fillId="7" borderId="13" applyNumberFormat="0" applyProtection="0">
      <alignment horizontal="left" vertical="center" indent="1"/>
    </xf>
    <xf numFmtId="0" fontId="47" fillId="7" borderId="15" applyNumberFormat="0" applyProtection="0">
      <alignment horizontal="left" vertical="center" indent="1"/>
    </xf>
    <xf numFmtId="0" fontId="19" fillId="7" borderId="13" applyNumberFormat="0" applyProtection="0">
      <alignment horizontal="left" vertical="top" indent="1"/>
    </xf>
    <xf numFmtId="0" fontId="19" fillId="46" borderId="13" applyNumberFormat="0" applyProtection="0">
      <alignment horizontal="left" vertical="center" indent="1"/>
    </xf>
    <xf numFmtId="0" fontId="19" fillId="46" borderId="13" applyNumberFormat="0" applyProtection="0">
      <alignment horizontal="left" vertical="top" indent="1"/>
    </xf>
    <xf numFmtId="0" fontId="19" fillId="6" borderId="1" applyNumberFormat="0">
      <protection locked="0"/>
    </xf>
    <xf numFmtId="0" fontId="48" fillId="9" borderId="16" applyBorder="0"/>
    <xf numFmtId="4" fontId="25" fillId="5" borderId="13" applyNumberFormat="0" applyProtection="0">
      <alignment vertical="center"/>
    </xf>
    <xf numFmtId="4" fontId="49" fillId="5" borderId="13" applyNumberFormat="0" applyProtection="0">
      <alignment vertical="center"/>
    </xf>
    <xf numFmtId="4" fontId="25" fillId="5" borderId="13" applyNumberFormat="0" applyProtection="0">
      <alignment horizontal="left" vertical="center" indent="1"/>
    </xf>
    <xf numFmtId="0" fontId="25" fillId="5" borderId="13" applyNumberFormat="0" applyProtection="0">
      <alignment horizontal="left" vertical="top" indent="1"/>
    </xf>
    <xf numFmtId="4" fontId="25" fillId="46" borderId="13" applyNumberFormat="0" applyProtection="0">
      <alignment horizontal="right" vertical="center"/>
    </xf>
    <xf numFmtId="4" fontId="47" fillId="0" borderId="15" applyNumberFormat="0" applyProtection="0">
      <alignment horizontal="right" vertical="center"/>
    </xf>
    <xf numFmtId="4" fontId="49" fillId="46" borderId="13" applyNumberFormat="0" applyProtection="0">
      <alignment horizontal="right" vertical="center"/>
    </xf>
    <xf numFmtId="4" fontId="25" fillId="3" borderId="13" applyNumberFormat="0" applyProtection="0">
      <alignment horizontal="left" vertical="center" indent="1"/>
    </xf>
    <xf numFmtId="0" fontId="25" fillId="3" borderId="13" applyNumberFormat="0" applyProtection="0">
      <alignment horizontal="left" vertical="top" indent="1"/>
    </xf>
    <xf numFmtId="4" fontId="50" fillId="48" borderId="0" applyNumberFormat="0" applyProtection="0">
      <alignment horizontal="left" vertical="center" indent="1"/>
    </xf>
    <xf numFmtId="0" fontId="47" fillId="49" borderId="1"/>
    <xf numFmtId="4" fontId="51" fillId="46" borderId="13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5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8" fillId="0" borderId="0"/>
    <xf numFmtId="0" fontId="28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14" fillId="2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7" fillId="0" borderId="0"/>
    <xf numFmtId="0" fontId="6" fillId="0" borderId="0"/>
    <xf numFmtId="0" fontId="55" fillId="0" borderId="0"/>
    <xf numFmtId="0" fontId="7" fillId="0" borderId="0"/>
    <xf numFmtId="9" fontId="7" fillId="0" borderId="0" applyFont="0" applyFill="0" applyBorder="0" applyAlignment="0" applyProtection="0"/>
    <xf numFmtId="0" fontId="56" fillId="0" borderId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right"/>
    </xf>
    <xf numFmtId="4" fontId="9" fillId="0" borderId="0" xfId="0" applyNumberFormat="1" applyFont="1" applyAlignment="1">
      <alignment horizontal="right" vertical="center"/>
    </xf>
    <xf numFmtId="0" fontId="0" fillId="0" borderId="0" xfId="0" applyFill="1" applyAlignment="1"/>
    <xf numFmtId="0" fontId="11" fillId="0" borderId="0" xfId="0" applyFont="1" applyFill="1" applyAlignment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4" fillId="0" borderId="1" xfId="0" applyFont="1" applyFill="1" applyBorder="1" applyAlignment="1">
      <alignment horizontal="justify" wrapText="1"/>
    </xf>
    <xf numFmtId="4" fontId="16" fillId="0" borderId="1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4" fontId="0" fillId="0" borderId="0" xfId="0" applyNumberFormat="1" applyFill="1"/>
    <xf numFmtId="0" fontId="5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/>
    <xf numFmtId="166" fontId="0" fillId="0" borderId="0" xfId="0" applyNumberFormat="1"/>
    <xf numFmtId="4" fontId="0" fillId="0" borderId="0" xfId="0" applyNumberFormat="1"/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9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center"/>
    </xf>
    <xf numFmtId="0" fontId="58" fillId="0" borderId="0" xfId="0" applyFont="1"/>
    <xf numFmtId="0" fontId="62" fillId="0" borderId="0" xfId="141" applyFont="1" applyAlignment="1">
      <alignment horizontal="right"/>
    </xf>
    <xf numFmtId="0" fontId="18" fillId="0" borderId="0" xfId="0" applyFont="1" applyAlignment="1">
      <alignment vertical="center" wrapText="1"/>
    </xf>
    <xf numFmtId="0" fontId="9" fillId="0" borderId="1" xfId="146" applyFont="1" applyBorder="1" applyAlignment="1">
      <alignment horizontal="center" vertical="center" wrapText="1"/>
    </xf>
    <xf numFmtId="0" fontId="63" fillId="0" borderId="1" xfId="146" applyFont="1" applyBorder="1" applyAlignment="1">
      <alignment horizontal="center" vertical="center" wrapText="1"/>
    </xf>
    <xf numFmtId="49" fontId="9" fillId="0" borderId="1" xfId="146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0" fontId="10" fillId="0" borderId="1" xfId="146" applyNumberFormat="1" applyFont="1" applyFill="1" applyBorder="1" applyAlignment="1">
      <alignment horizontal="right" vertical="center" wrapText="1"/>
    </xf>
    <xf numFmtId="4" fontId="10" fillId="0" borderId="1" xfId="14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/>
    <xf numFmtId="171" fontId="0" fillId="0" borderId="0" xfId="0" applyNumberFormat="1" applyFill="1"/>
    <xf numFmtId="168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/>
    </xf>
    <xf numFmtId="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justify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>
      <alignment horizontal="justify" vertical="top" wrapText="1" shrinkToFi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center"/>
    </xf>
    <xf numFmtId="0" fontId="9" fillId="0" borderId="1" xfId="1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1" xfId="2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justify" wrapText="1"/>
    </xf>
    <xf numFmtId="0" fontId="9" fillId="0" borderId="2" xfId="0" applyNumberFormat="1" applyFont="1" applyFill="1" applyBorder="1" applyAlignment="1">
      <alignment horizontal="justify" vertical="top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justify" vertical="top" wrapText="1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top" wrapText="1"/>
    </xf>
    <xf numFmtId="166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justify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69" fontId="23" fillId="0" borderId="1" xfId="0" applyNumberFormat="1" applyFont="1" applyFill="1" applyBorder="1" applyAlignment="1" applyProtection="1">
      <alignment horizontal="left" vertical="center" wrapText="1"/>
    </xf>
    <xf numFmtId="169" fontId="9" fillId="0" borderId="1" xfId="0" applyNumberFormat="1" applyFont="1" applyFill="1" applyBorder="1" applyAlignment="1" applyProtection="1">
      <alignment horizontal="justify" vertical="center" wrapText="1"/>
    </xf>
    <xf numFmtId="49" fontId="9" fillId="0" borderId="1" xfId="0" applyNumberFormat="1" applyFont="1" applyFill="1" applyBorder="1" applyAlignment="1">
      <alignment horizontal="justify" wrapText="1"/>
    </xf>
    <xf numFmtId="0" fontId="60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68" fontId="16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20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center"/>
    </xf>
    <xf numFmtId="0" fontId="1" fillId="0" borderId="0" xfId="159"/>
    <xf numFmtId="0" fontId="9" fillId="0" borderId="0" xfId="159" applyFont="1" applyAlignment="1">
      <alignment horizontal="right" vertical="center"/>
    </xf>
    <xf numFmtId="4" fontId="9" fillId="0" borderId="0" xfId="159" applyNumberFormat="1" applyFont="1" applyAlignment="1">
      <alignment horizontal="right" vertical="center"/>
    </xf>
    <xf numFmtId="0" fontId="7" fillId="0" borderId="0" xfId="147"/>
    <xf numFmtId="0" fontId="9" fillId="0" borderId="0" xfId="147" applyFont="1" applyAlignment="1">
      <alignment horizontal="right" vertical="center"/>
    </xf>
    <xf numFmtId="4" fontId="9" fillId="0" borderId="0" xfId="147" applyNumberFormat="1" applyFont="1" applyAlignment="1">
      <alignment horizontal="right" vertical="center"/>
    </xf>
    <xf numFmtId="0" fontId="64" fillId="0" borderId="0" xfId="147" applyFont="1"/>
    <xf numFmtId="4" fontId="64" fillId="0" borderId="0" xfId="147" applyNumberFormat="1" applyFont="1"/>
    <xf numFmtId="49" fontId="23" fillId="0" borderId="1" xfId="121" applyNumberFormat="1" applyFont="1" applyFill="1" applyBorder="1" applyAlignment="1">
      <alignment horizontal="center" vertical="center" wrapText="1"/>
    </xf>
    <xf numFmtId="49" fontId="9" fillId="0" borderId="2" xfId="147" applyNumberFormat="1" applyFont="1" applyBorder="1" applyAlignment="1" applyProtection="1">
      <alignment horizontal="center" vertical="center" wrapText="1"/>
    </xf>
    <xf numFmtId="4" fontId="23" fillId="0" borderId="1" xfId="147" applyNumberFormat="1" applyFont="1" applyBorder="1" applyAlignment="1">
      <alignment horizontal="center" vertical="center" wrapText="1"/>
    </xf>
    <xf numFmtId="0" fontId="9" fillId="0" borderId="1" xfId="147" applyFont="1" applyBorder="1" applyAlignment="1">
      <alignment horizontal="center" vertical="center" wrapText="1"/>
    </xf>
    <xf numFmtId="0" fontId="9" fillId="0" borderId="1" xfId="147" applyFont="1" applyBorder="1" applyAlignment="1">
      <alignment horizontal="center" wrapText="1"/>
    </xf>
    <xf numFmtId="3" fontId="9" fillId="0" borderId="1" xfId="147" applyNumberFormat="1" applyFont="1" applyBorder="1" applyAlignment="1">
      <alignment horizontal="center" vertical="center" wrapText="1"/>
    </xf>
    <xf numFmtId="0" fontId="59" fillId="0" borderId="1" xfId="147" applyFont="1" applyBorder="1" applyAlignment="1">
      <alignment horizontal="center" vertical="center" wrapText="1"/>
    </xf>
    <xf numFmtId="0" fontId="59" fillId="0" borderId="1" xfId="147" applyFont="1" applyBorder="1" applyAlignment="1">
      <alignment horizontal="left" wrapText="1"/>
    </xf>
    <xf numFmtId="4" fontId="59" fillId="0" borderId="1" xfId="147" applyNumberFormat="1" applyFont="1" applyBorder="1" applyAlignment="1">
      <alignment horizontal="center" vertical="center" wrapText="1"/>
    </xf>
    <xf numFmtId="49" fontId="59" fillId="0" borderId="1" xfId="147" applyNumberFormat="1" applyFont="1" applyBorder="1" applyAlignment="1">
      <alignment horizontal="center" vertical="center"/>
    </xf>
    <xf numFmtId="0" fontId="10" fillId="0" borderId="1" xfId="87" applyFont="1" applyFill="1" applyBorder="1" applyAlignment="1">
      <alignment horizontal="justify" vertical="center" wrapText="1"/>
    </xf>
    <xf numFmtId="4" fontId="59" fillId="0" borderId="1" xfId="147" applyNumberFormat="1" applyFont="1" applyBorder="1" applyAlignment="1">
      <alignment horizontal="center" vertical="center"/>
    </xf>
    <xf numFmtId="49" fontId="23" fillId="0" borderId="1" xfId="147" applyNumberFormat="1" applyFont="1" applyBorder="1" applyAlignment="1">
      <alignment horizontal="center" vertical="center"/>
    </xf>
    <xf numFmtId="0" fontId="23" fillId="0" borderId="1" xfId="147" applyFont="1" applyBorder="1"/>
    <xf numFmtId="4" fontId="23" fillId="0" borderId="1" xfId="147" applyNumberFormat="1" applyFont="1" applyBorder="1" applyAlignment="1">
      <alignment horizontal="center" vertical="center"/>
    </xf>
    <xf numFmtId="49" fontId="23" fillId="0" borderId="1" xfId="126" applyNumberFormat="1" applyFont="1" applyFill="1" applyBorder="1" applyAlignment="1">
      <alignment horizontal="center" vertical="center"/>
    </xf>
    <xf numFmtId="0" fontId="23" fillId="0" borderId="0" xfId="126" applyFont="1" applyFill="1" applyAlignment="1">
      <alignment horizontal="justify" vertical="center" wrapText="1"/>
    </xf>
    <xf numFmtId="49" fontId="23" fillId="0" borderId="1" xfId="126" applyNumberFormat="1" applyFont="1" applyBorder="1" applyAlignment="1">
      <alignment horizontal="center" vertical="center"/>
    </xf>
    <xf numFmtId="0" fontId="65" fillId="0" borderId="1" xfId="126" applyFont="1" applyBorder="1" applyAlignment="1">
      <alignment horizontal="justify" vertical="center" wrapText="1"/>
    </xf>
    <xf numFmtId="49" fontId="23" fillId="0" borderId="1" xfId="127" applyNumberFormat="1" applyFont="1" applyBorder="1" applyAlignment="1">
      <alignment horizontal="center" vertical="center"/>
    </xf>
    <xf numFmtId="0" fontId="67" fillId="0" borderId="1" xfId="127" applyNumberFormat="1" applyFont="1" applyBorder="1" applyAlignment="1">
      <alignment horizontal="justify" vertical="center" wrapText="1"/>
    </xf>
    <xf numFmtId="0" fontId="65" fillId="0" borderId="1" xfId="126" applyFont="1" applyFill="1" applyBorder="1" applyAlignment="1">
      <alignment horizontal="justify" vertical="center" wrapText="1"/>
    </xf>
    <xf numFmtId="49" fontId="23" fillId="0" borderId="1" xfId="126" applyNumberFormat="1" applyFont="1" applyFill="1" applyBorder="1" applyAlignment="1">
      <alignment horizontal="center" vertical="center" wrapText="1"/>
    </xf>
    <xf numFmtId="0" fontId="65" fillId="0" borderId="20" xfId="126" applyFont="1" applyFill="1" applyBorder="1" applyAlignment="1">
      <alignment horizontal="justify" vertical="center" wrapText="1"/>
    </xf>
    <xf numFmtId="0" fontId="23" fillId="0" borderId="1" xfId="147" applyFont="1" applyBorder="1" applyAlignment="1">
      <alignment horizontal="justify"/>
    </xf>
    <xf numFmtId="0" fontId="23" fillId="0" borderId="1" xfId="147" applyFont="1" applyBorder="1" applyAlignment="1">
      <alignment horizontal="justify" wrapText="1"/>
    </xf>
    <xf numFmtId="49" fontId="23" fillId="0" borderId="1" xfId="120" applyNumberFormat="1" applyFont="1" applyBorder="1" applyAlignment="1">
      <alignment horizontal="center" vertical="center" wrapText="1"/>
    </xf>
    <xf numFmtId="0" fontId="23" fillId="0" borderId="20" xfId="120" applyFont="1" applyBorder="1" applyAlignment="1">
      <alignment horizontal="justify" wrapText="1"/>
    </xf>
    <xf numFmtId="0" fontId="23" fillId="0" borderId="1" xfId="147" applyFont="1" applyBorder="1" applyAlignment="1">
      <alignment wrapText="1"/>
    </xf>
    <xf numFmtId="49" fontId="23" fillId="0" borderId="1" xfId="147" applyNumberFormat="1" applyFont="1" applyFill="1" applyBorder="1" applyAlignment="1">
      <alignment horizontal="center" vertical="center"/>
    </xf>
    <xf numFmtId="0" fontId="23" fillId="0" borderId="1" xfId="147" applyFont="1" applyFill="1" applyBorder="1" applyAlignment="1">
      <alignment horizontal="justify" wrapText="1"/>
    </xf>
    <xf numFmtId="49" fontId="23" fillId="0" borderId="1" xfId="147" applyNumberFormat="1" applyFont="1" applyBorder="1" applyAlignment="1">
      <alignment horizontal="center" vertical="center" wrapText="1"/>
    </xf>
    <xf numFmtId="0" fontId="23" fillId="0" borderId="1" xfId="147" applyFont="1" applyFill="1" applyBorder="1" applyAlignment="1">
      <alignment horizontal="justify"/>
    </xf>
    <xf numFmtId="4" fontId="23" fillId="0" borderId="1" xfId="147" applyNumberFormat="1" applyFont="1" applyFill="1" applyBorder="1" applyAlignment="1">
      <alignment horizontal="center" vertical="center"/>
    </xf>
    <xf numFmtId="0" fontId="23" fillId="0" borderId="1" xfId="147" applyFont="1" applyFill="1" applyBorder="1" applyAlignment="1">
      <alignment horizontal="justify" vertical="center"/>
    </xf>
    <xf numFmtId="0" fontId="23" fillId="0" borderId="1" xfId="147" applyFont="1" applyFill="1" applyBorder="1" applyAlignment="1">
      <alignment horizontal="justify" vertical="center" wrapText="1"/>
    </xf>
    <xf numFmtId="0" fontId="23" fillId="0" borderId="0" xfId="147" applyFont="1" applyFill="1" applyAlignment="1">
      <alignment horizontal="justify" vertical="center" wrapText="1"/>
    </xf>
    <xf numFmtId="49" fontId="23" fillId="0" borderId="1" xfId="120" applyNumberFormat="1" applyFont="1" applyBorder="1" applyAlignment="1">
      <alignment horizontal="center" vertical="center"/>
    </xf>
    <xf numFmtId="0" fontId="23" fillId="0" borderId="1" xfId="120" applyFont="1" applyFill="1" applyBorder="1" applyAlignment="1">
      <alignment horizontal="justify" vertical="center" wrapText="1"/>
    </xf>
    <xf numFmtId="4" fontId="23" fillId="0" borderId="21" xfId="147" applyNumberFormat="1" applyFont="1" applyBorder="1" applyAlignment="1">
      <alignment horizontal="center" vertical="center"/>
    </xf>
    <xf numFmtId="0" fontId="23" fillId="0" borderId="1" xfId="159" applyFont="1" applyBorder="1" applyAlignment="1">
      <alignment horizontal="center" vertical="center" wrapText="1"/>
    </xf>
    <xf numFmtId="49" fontId="23" fillId="0" borderId="1" xfId="159" applyNumberFormat="1" applyFont="1" applyBorder="1" applyAlignment="1" applyProtection="1">
      <alignment horizontal="justify" vertical="center" wrapText="1"/>
    </xf>
    <xf numFmtId="4" fontId="23" fillId="0" borderId="21" xfId="147" applyNumberFormat="1" applyFont="1" applyFill="1" applyBorder="1" applyAlignment="1">
      <alignment horizontal="center" vertical="center"/>
    </xf>
    <xf numFmtId="49" fontId="23" fillId="0" borderId="2" xfId="127" applyNumberFormat="1" applyFont="1" applyFill="1" applyBorder="1" applyAlignment="1">
      <alignment horizontal="center" vertical="center"/>
    </xf>
    <xf numFmtId="0" fontId="23" fillId="0" borderId="2" xfId="148" applyNumberFormat="1" applyFont="1" applyFill="1" applyBorder="1" applyAlignment="1">
      <alignment horizontal="justify" vertical="center" wrapText="1"/>
    </xf>
    <xf numFmtId="0" fontId="23" fillId="0" borderId="1" xfId="127" applyNumberFormat="1" applyFont="1" applyFill="1" applyBorder="1" applyAlignment="1">
      <alignment horizontal="justify" vertical="center" wrapText="1"/>
    </xf>
    <xf numFmtId="49" fontId="23" fillId="0" borderId="2" xfId="147" applyNumberFormat="1" applyFont="1" applyBorder="1" applyAlignment="1">
      <alignment horizontal="center" vertical="center"/>
    </xf>
    <xf numFmtId="0" fontId="23" fillId="0" borderId="2" xfId="147" applyFont="1" applyBorder="1" applyAlignment="1">
      <alignment horizontal="justify" wrapText="1"/>
    </xf>
    <xf numFmtId="0" fontId="23" fillId="0" borderId="1" xfId="147" applyFont="1" applyFill="1" applyBorder="1" applyAlignment="1">
      <alignment horizontal="center" vertical="center" wrapText="1"/>
    </xf>
    <xf numFmtId="49" fontId="23" fillId="0" borderId="3" xfId="147" applyNumberFormat="1" applyFont="1" applyFill="1" applyBorder="1" applyAlignment="1">
      <alignment horizontal="center" vertical="center"/>
    </xf>
    <xf numFmtId="0" fontId="67" fillId="0" borderId="1" xfId="159" applyFont="1" applyFill="1" applyBorder="1" applyAlignment="1">
      <alignment horizontal="center" vertical="center"/>
    </xf>
    <xf numFmtId="1" fontId="67" fillId="0" borderId="1" xfId="159" applyNumberFormat="1" applyFont="1" applyFill="1" applyBorder="1" applyAlignment="1">
      <alignment horizontal="justify" vertical="center" wrapText="1"/>
    </xf>
    <xf numFmtId="49" fontId="23" fillId="0" borderId="1" xfId="127" applyNumberFormat="1" applyFont="1" applyBorder="1" applyAlignment="1">
      <alignment horizontal="center" vertical="center" wrapText="1"/>
    </xf>
    <xf numFmtId="0" fontId="67" fillId="0" borderId="1" xfId="159" applyNumberFormat="1" applyFont="1" applyBorder="1" applyAlignment="1">
      <alignment horizontal="justify" vertical="center"/>
    </xf>
    <xf numFmtId="49" fontId="23" fillId="0" borderId="1" xfId="147" applyNumberFormat="1" applyFont="1" applyBorder="1" applyAlignment="1">
      <alignment horizontal="justify" vertical="center" wrapText="1"/>
    </xf>
    <xf numFmtId="0" fontId="23" fillId="0" borderId="1" xfId="160" applyFont="1" applyBorder="1" applyAlignment="1">
      <alignment horizontal="center" vertical="center" wrapText="1"/>
    </xf>
    <xf numFmtId="49" fontId="23" fillId="0" borderId="1" xfId="160" applyNumberFormat="1" applyFont="1" applyBorder="1" applyAlignment="1" applyProtection="1">
      <alignment horizontal="justify" vertical="center" wrapText="1"/>
    </xf>
    <xf numFmtId="4" fontId="23" fillId="0" borderId="1" xfId="159" applyNumberFormat="1" applyFont="1" applyBorder="1" applyAlignment="1">
      <alignment horizontal="center" vertical="center" wrapText="1"/>
    </xf>
    <xf numFmtId="0" fontId="23" fillId="0" borderId="1" xfId="117" applyNumberFormat="1" applyFont="1" applyBorder="1" applyAlignment="1">
      <alignment horizontal="justify" vertical="center" wrapText="1"/>
    </xf>
    <xf numFmtId="49" fontId="23" fillId="0" borderId="2" xfId="159" applyNumberFormat="1" applyFont="1" applyBorder="1" applyAlignment="1" applyProtection="1">
      <alignment horizontal="justify" vertical="center" wrapText="1"/>
    </xf>
    <xf numFmtId="0" fontId="59" fillId="0" borderId="1" xfId="147" applyFont="1" applyBorder="1" applyAlignment="1">
      <alignment wrapText="1"/>
    </xf>
    <xf numFmtId="0" fontId="69" fillId="0" borderId="0" xfId="147" applyFont="1"/>
    <xf numFmtId="0" fontId="23" fillId="0" borderId="1" xfId="147" applyFont="1" applyBorder="1" applyAlignment="1">
      <alignment horizontal="justify" vertical="center" wrapText="1"/>
    </xf>
    <xf numFmtId="4" fontId="23" fillId="0" borderId="1" xfId="159" applyNumberFormat="1" applyFont="1" applyFill="1" applyBorder="1" applyAlignment="1">
      <alignment horizontal="center" vertical="center" wrapText="1"/>
    </xf>
    <xf numFmtId="0" fontId="23" fillId="0" borderId="1" xfId="138" applyFont="1" applyFill="1" applyBorder="1" applyAlignment="1">
      <alignment horizontal="justify" vertical="center" wrapText="1"/>
    </xf>
    <xf numFmtId="0" fontId="23" fillId="0" borderId="1" xfId="147" applyNumberFormat="1" applyFont="1" applyBorder="1" applyAlignment="1">
      <alignment horizontal="justify" wrapText="1"/>
    </xf>
    <xf numFmtId="0" fontId="23" fillId="0" borderId="1" xfId="147" applyNumberFormat="1" applyFont="1" applyBorder="1" applyAlignment="1">
      <alignment horizontal="justify" vertical="center" wrapText="1"/>
    </xf>
    <xf numFmtId="4" fontId="23" fillId="0" borderId="0" xfId="147" applyNumberFormat="1" applyFont="1" applyFill="1" applyBorder="1" applyAlignment="1">
      <alignment horizontal="center" vertical="center"/>
    </xf>
    <xf numFmtId="0" fontId="23" fillId="0" borderId="1" xfId="159" applyFont="1" applyBorder="1" applyAlignment="1">
      <alignment horizontal="justify" wrapText="1"/>
    </xf>
    <xf numFmtId="4" fontId="23" fillId="0" borderId="1" xfId="159" applyNumberFormat="1" applyFont="1" applyFill="1" applyBorder="1" applyAlignment="1">
      <alignment horizontal="center" vertical="center"/>
    </xf>
    <xf numFmtId="4" fontId="23" fillId="0" borderId="1" xfId="159" applyNumberFormat="1" applyFont="1" applyBorder="1" applyAlignment="1">
      <alignment horizontal="center" vertical="center"/>
    </xf>
    <xf numFmtId="0" fontId="23" fillId="0" borderId="1" xfId="159" applyNumberFormat="1" applyFont="1" applyFill="1" applyBorder="1" applyAlignment="1">
      <alignment horizontal="justify" wrapText="1"/>
    </xf>
    <xf numFmtId="0" fontId="23" fillId="0" borderId="1" xfId="159" applyNumberFormat="1" applyFont="1" applyFill="1" applyBorder="1" applyAlignment="1">
      <alignment horizontal="justify" vertical="center" wrapText="1"/>
    </xf>
    <xf numFmtId="0" fontId="67" fillId="0" borderId="1" xfId="159" applyNumberFormat="1" applyFont="1" applyBorder="1" applyAlignment="1">
      <alignment horizontal="justify" wrapText="1"/>
    </xf>
    <xf numFmtId="0" fontId="23" fillId="0" borderId="1" xfId="159" applyFont="1" applyBorder="1" applyAlignment="1">
      <alignment horizontal="justify" vertical="center" wrapText="1"/>
    </xf>
    <xf numFmtId="0" fontId="23" fillId="0" borderId="1" xfId="126" applyNumberFormat="1" applyFont="1" applyBorder="1" applyAlignment="1">
      <alignment horizontal="justify" wrapText="1"/>
    </xf>
    <xf numFmtId="0" fontId="23" fillId="0" borderId="1" xfId="126" applyNumberFormat="1" applyFont="1" applyBorder="1" applyAlignment="1">
      <alignment horizontal="justify" vertical="center" wrapText="1"/>
    </xf>
    <xf numFmtId="0" fontId="67" fillId="0" borderId="1" xfId="159" applyFont="1" applyBorder="1" applyAlignment="1">
      <alignment horizontal="center" vertical="center" wrapText="1"/>
    </xf>
    <xf numFmtId="0" fontId="67" fillId="0" borderId="1" xfId="122" applyFont="1" applyBorder="1" applyAlignment="1">
      <alignment horizontal="justify" vertical="top" wrapText="1"/>
    </xf>
    <xf numFmtId="0" fontId="67" fillId="0" borderId="1" xfId="159" applyFont="1" applyBorder="1" applyAlignment="1">
      <alignment horizontal="justify" vertical="top" wrapText="1"/>
    </xf>
    <xf numFmtId="0" fontId="67" fillId="0" borderId="1" xfId="159" applyFont="1" applyFill="1" applyBorder="1" applyAlignment="1">
      <alignment horizontal="center" vertical="center" wrapText="1"/>
    </xf>
    <xf numFmtId="0" fontId="67" fillId="0" borderId="1" xfId="159" applyFont="1" applyFill="1" applyBorder="1" applyAlignment="1">
      <alignment horizontal="justify" vertical="top" wrapText="1"/>
    </xf>
    <xf numFmtId="0" fontId="23" fillId="0" borderId="1" xfId="125" applyNumberFormat="1" applyFont="1" applyBorder="1" applyAlignment="1">
      <alignment horizontal="justify" wrapText="1"/>
    </xf>
    <xf numFmtId="0" fontId="67" fillId="0" borderId="1" xfId="147" applyFont="1" applyBorder="1" applyAlignment="1">
      <alignment horizontal="justify" vertical="center"/>
    </xf>
    <xf numFmtId="49" fontId="23" fillId="0" borderId="1" xfId="125" applyNumberFormat="1" applyFont="1" applyBorder="1" applyAlignment="1">
      <alignment horizontal="center" vertical="center"/>
    </xf>
    <xf numFmtId="0" fontId="23" fillId="0" borderId="1" xfId="125" applyFont="1" applyBorder="1" applyAlignment="1">
      <alignment horizontal="justify" vertical="center" wrapText="1"/>
    </xf>
    <xf numFmtId="0" fontId="67" fillId="0" borderId="1" xfId="159" applyFont="1" applyBorder="1" applyAlignment="1">
      <alignment horizontal="center" vertical="center"/>
    </xf>
    <xf numFmtId="0" fontId="67" fillId="0" borderId="1" xfId="159" applyFont="1" applyBorder="1" applyAlignment="1">
      <alignment horizontal="justify" vertical="center" wrapText="1"/>
    </xf>
    <xf numFmtId="4" fontId="67" fillId="0" borderId="1" xfId="159" applyNumberFormat="1" applyFont="1" applyBorder="1" applyAlignment="1">
      <alignment horizontal="center" vertical="center"/>
    </xf>
    <xf numFmtId="4" fontId="67" fillId="0" borderId="1" xfId="159" applyNumberFormat="1" applyFont="1" applyFill="1" applyBorder="1" applyAlignment="1">
      <alignment horizontal="center" vertical="center"/>
    </xf>
    <xf numFmtId="0" fontId="67" fillId="0" borderId="1" xfId="159" applyFont="1" applyBorder="1"/>
    <xf numFmtId="0" fontId="67" fillId="0" borderId="1" xfId="159" applyFont="1" applyBorder="1" applyAlignment="1">
      <alignment horizontal="justify" wrapText="1"/>
    </xf>
    <xf numFmtId="0" fontId="57" fillId="0" borderId="0" xfId="161" applyFont="1"/>
    <xf numFmtId="167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wrapText="1"/>
    </xf>
    <xf numFmtId="2" fontId="8" fillId="0" borderId="1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0" fontId="60" fillId="0" borderId="1" xfId="0" applyFont="1" applyFill="1" applyBorder="1"/>
    <xf numFmtId="0" fontId="1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146" applyFont="1" applyFill="1" applyBorder="1" applyAlignment="1">
      <alignment horizontal="right" vertical="center" wrapText="1"/>
    </xf>
    <xf numFmtId="0" fontId="9" fillId="0" borderId="1" xfId="146" applyFont="1" applyFill="1" applyBorder="1" applyAlignment="1">
      <alignment horizontal="justify" vertical="center" wrapText="1"/>
    </xf>
    <xf numFmtId="4" fontId="9" fillId="0" borderId="1" xfId="146" applyNumberFormat="1" applyFont="1" applyFill="1" applyBorder="1" applyAlignment="1">
      <alignment horizontal="center" vertical="center" wrapText="1"/>
    </xf>
    <xf numFmtId="0" fontId="9" fillId="0" borderId="1" xfId="146" applyFont="1" applyFill="1" applyBorder="1" applyAlignment="1">
      <alignment horizontal="left" vertical="top" wrapText="1"/>
    </xf>
    <xf numFmtId="49" fontId="9" fillId="0" borderId="1" xfId="146" applyNumberFormat="1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wrapText="1"/>
    </xf>
    <xf numFmtId="0" fontId="59" fillId="0" borderId="0" xfId="147" applyFont="1" applyAlignment="1">
      <alignment horizontal="center" vertical="top" wrapText="1"/>
    </xf>
    <xf numFmtId="0" fontId="61" fillId="0" borderId="0" xfId="147" applyFont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59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2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10" fillId="0" borderId="0" xfId="146" applyFont="1" applyAlignment="1">
      <alignment horizontal="center" vertical="center" wrapText="1"/>
    </xf>
    <xf numFmtId="0" fontId="0" fillId="0" borderId="0" xfId="0" applyAlignment="1">
      <alignment wrapText="1"/>
    </xf>
  </cellXfs>
  <cellStyles count="16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3_10" xfId="33"/>
    <cellStyle name="Accent4" xfId="34"/>
    <cellStyle name="Accent4 - 20%" xfId="35"/>
    <cellStyle name="Accent4 - 40%" xfId="36"/>
    <cellStyle name="Accent4 - 60%" xfId="37"/>
    <cellStyle name="Accent4_10" xfId="38"/>
    <cellStyle name="Accent5" xfId="39"/>
    <cellStyle name="Accent5 - 20%" xfId="40"/>
    <cellStyle name="Accent5 - 40%" xfId="41"/>
    <cellStyle name="Accent5 - 60%" xfId="42"/>
    <cellStyle name="Accent5_10" xfId="43"/>
    <cellStyle name="Accent6" xfId="44"/>
    <cellStyle name="Accent6 - 20%" xfId="45"/>
    <cellStyle name="Accent6 - 40%" xfId="46"/>
    <cellStyle name="Accent6 - 60%" xfId="47"/>
    <cellStyle name="Accent6_10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own-reg-rev" xfId="64"/>
    <cellStyle name="Note" xfId="65"/>
    <cellStyle name="Outpu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 2" xfId="88"/>
    <cellStyle name="SAPBEXHLevel0X" xfId="89"/>
    <cellStyle name="SAPBEXHLevel1" xfId="90"/>
    <cellStyle name="SAPBEXHLevel1 2" xfId="91"/>
    <cellStyle name="SAPBEXHLevel1X" xfId="92"/>
    <cellStyle name="SAPBEXHLevel2" xfId="93"/>
    <cellStyle name="SAPBEXHLevel2 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 2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Title" xfId="113"/>
    <cellStyle name="Total" xfId="114"/>
    <cellStyle name="Warning Text" xfId="115"/>
    <cellStyle name="Денежный 2" xfId="116"/>
    <cellStyle name="Обычный" xfId="0" builtinId="0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6" xfId="147"/>
    <cellStyle name="Обычный 17" xfId="149"/>
    <cellStyle name="Обычный 18" xfId="123"/>
    <cellStyle name="Обычный 19" xfId="151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2"/>
    <cellStyle name="Обычный 21" xfId="154"/>
    <cellStyle name="Обычный 21 2" xfId="161"/>
    <cellStyle name="Обычный 3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7" xfId="153"/>
    <cellStyle name="Обычный 3 2 7 2" xfId="156"/>
    <cellStyle name="Обычный 3 2 7 3" xfId="158"/>
    <cellStyle name="Обычный 3 2 7 3 2" xfId="160"/>
    <cellStyle name="Обычный 3 3" xfId="150"/>
    <cellStyle name="Обычный 3 4" xfId="152"/>
    <cellStyle name="Обычный 3 5" xfId="155"/>
    <cellStyle name="Обычный 3 6" xfId="157"/>
    <cellStyle name="Обычный 3 6 2" xfId="159"/>
    <cellStyle name="Обычный 4" xfId="137"/>
    <cellStyle name="Обычный 5" xfId="138"/>
    <cellStyle name="Обычный 6" xfId="146"/>
    <cellStyle name="Обычный 7" xfId="148"/>
    <cellStyle name="Обычный 7 2" xfId="139"/>
    <cellStyle name="Обычный 8" xfId="140"/>
    <cellStyle name="Обычный 9" xfId="1"/>
    <cellStyle name="Обычный_Брг_03_3" xfId="141"/>
    <cellStyle name="Процентный 6" xfId="142"/>
    <cellStyle name="Стиль 1" xfId="143"/>
    <cellStyle name="Финансовый 2" xfId="144"/>
    <cellStyle name="Финансовый 3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9."/>
      <sheetName val="16."/>
      <sheetName val="17."/>
      <sheetName val="18."/>
      <sheetName val="20."/>
      <sheetName val="21."/>
      <sheetName val="22."/>
      <sheetName val="23."/>
      <sheetName val="24."/>
      <sheetName val="25."/>
      <sheetName val="26."/>
      <sheetName val="27"/>
      <sheetName val="1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541422.97499999998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9"/>
  <sheetViews>
    <sheetView topLeftCell="B1" workbookViewId="0">
      <selection activeCell="D7" sqref="D7"/>
    </sheetView>
  </sheetViews>
  <sheetFormatPr defaultRowHeight="15"/>
  <cols>
    <col min="1" max="1" width="9.140625" style="133" hidden="1" customWidth="1"/>
    <col min="2" max="2" width="4.28515625" style="133" customWidth="1"/>
    <col min="3" max="3" width="29.42578125" style="133" customWidth="1"/>
    <col min="4" max="4" width="53.42578125" style="133" customWidth="1"/>
    <col min="5" max="5" width="14.42578125" style="133" customWidth="1"/>
    <col min="6" max="6" width="3" style="133" customWidth="1"/>
    <col min="7" max="257" width="9.140625" style="133"/>
    <col min="258" max="258" width="0" style="133" hidden="1" customWidth="1"/>
    <col min="259" max="259" width="29.42578125" style="133" customWidth="1"/>
    <col min="260" max="260" width="47.28515625" style="133" customWidth="1"/>
    <col min="261" max="261" width="14.42578125" style="133" customWidth="1"/>
    <col min="262" max="513" width="9.140625" style="133"/>
    <col min="514" max="514" width="0" style="133" hidden="1" customWidth="1"/>
    <col min="515" max="515" width="29.42578125" style="133" customWidth="1"/>
    <col min="516" max="516" width="47.28515625" style="133" customWidth="1"/>
    <col min="517" max="517" width="14.42578125" style="133" customWidth="1"/>
    <col min="518" max="769" width="9.140625" style="133"/>
    <col min="770" max="770" width="0" style="133" hidden="1" customWidth="1"/>
    <col min="771" max="771" width="29.42578125" style="133" customWidth="1"/>
    <col min="772" max="772" width="47.28515625" style="133" customWidth="1"/>
    <col min="773" max="773" width="14.42578125" style="133" customWidth="1"/>
    <col min="774" max="1025" width="9.140625" style="133"/>
    <col min="1026" max="1026" width="0" style="133" hidden="1" customWidth="1"/>
    <col min="1027" max="1027" width="29.42578125" style="133" customWidth="1"/>
    <col min="1028" max="1028" width="47.28515625" style="133" customWidth="1"/>
    <col min="1029" max="1029" width="14.42578125" style="133" customWidth="1"/>
    <col min="1030" max="1281" width="9.140625" style="133"/>
    <col min="1282" max="1282" width="0" style="133" hidden="1" customWidth="1"/>
    <col min="1283" max="1283" width="29.42578125" style="133" customWidth="1"/>
    <col min="1284" max="1284" width="47.28515625" style="133" customWidth="1"/>
    <col min="1285" max="1285" width="14.42578125" style="133" customWidth="1"/>
    <col min="1286" max="1537" width="9.140625" style="133"/>
    <col min="1538" max="1538" width="0" style="133" hidden="1" customWidth="1"/>
    <col min="1539" max="1539" width="29.42578125" style="133" customWidth="1"/>
    <col min="1540" max="1540" width="47.28515625" style="133" customWidth="1"/>
    <col min="1541" max="1541" width="14.42578125" style="133" customWidth="1"/>
    <col min="1542" max="1793" width="9.140625" style="133"/>
    <col min="1794" max="1794" width="0" style="133" hidden="1" customWidth="1"/>
    <col min="1795" max="1795" width="29.42578125" style="133" customWidth="1"/>
    <col min="1796" max="1796" width="47.28515625" style="133" customWidth="1"/>
    <col min="1797" max="1797" width="14.42578125" style="133" customWidth="1"/>
    <col min="1798" max="2049" width="9.140625" style="133"/>
    <col min="2050" max="2050" width="0" style="133" hidden="1" customWidth="1"/>
    <col min="2051" max="2051" width="29.42578125" style="133" customWidth="1"/>
    <col min="2052" max="2052" width="47.28515625" style="133" customWidth="1"/>
    <col min="2053" max="2053" width="14.42578125" style="133" customWidth="1"/>
    <col min="2054" max="2305" width="9.140625" style="133"/>
    <col min="2306" max="2306" width="0" style="133" hidden="1" customWidth="1"/>
    <col min="2307" max="2307" width="29.42578125" style="133" customWidth="1"/>
    <col min="2308" max="2308" width="47.28515625" style="133" customWidth="1"/>
    <col min="2309" max="2309" width="14.42578125" style="133" customWidth="1"/>
    <col min="2310" max="2561" width="9.140625" style="133"/>
    <col min="2562" max="2562" width="0" style="133" hidden="1" customWidth="1"/>
    <col min="2563" max="2563" width="29.42578125" style="133" customWidth="1"/>
    <col min="2564" max="2564" width="47.28515625" style="133" customWidth="1"/>
    <col min="2565" max="2565" width="14.42578125" style="133" customWidth="1"/>
    <col min="2566" max="2817" width="9.140625" style="133"/>
    <col min="2818" max="2818" width="0" style="133" hidden="1" customWidth="1"/>
    <col min="2819" max="2819" width="29.42578125" style="133" customWidth="1"/>
    <col min="2820" max="2820" width="47.28515625" style="133" customWidth="1"/>
    <col min="2821" max="2821" width="14.42578125" style="133" customWidth="1"/>
    <col min="2822" max="3073" width="9.140625" style="133"/>
    <col min="3074" max="3074" width="0" style="133" hidden="1" customWidth="1"/>
    <col min="3075" max="3075" width="29.42578125" style="133" customWidth="1"/>
    <col min="3076" max="3076" width="47.28515625" style="133" customWidth="1"/>
    <col min="3077" max="3077" width="14.42578125" style="133" customWidth="1"/>
    <col min="3078" max="3329" width="9.140625" style="133"/>
    <col min="3330" max="3330" width="0" style="133" hidden="1" customWidth="1"/>
    <col min="3331" max="3331" width="29.42578125" style="133" customWidth="1"/>
    <col min="3332" max="3332" width="47.28515625" style="133" customWidth="1"/>
    <col min="3333" max="3333" width="14.42578125" style="133" customWidth="1"/>
    <col min="3334" max="3585" width="9.140625" style="133"/>
    <col min="3586" max="3586" width="0" style="133" hidden="1" customWidth="1"/>
    <col min="3587" max="3587" width="29.42578125" style="133" customWidth="1"/>
    <col min="3588" max="3588" width="47.28515625" style="133" customWidth="1"/>
    <col min="3589" max="3589" width="14.42578125" style="133" customWidth="1"/>
    <col min="3590" max="3841" width="9.140625" style="133"/>
    <col min="3842" max="3842" width="0" style="133" hidden="1" customWidth="1"/>
    <col min="3843" max="3843" width="29.42578125" style="133" customWidth="1"/>
    <col min="3844" max="3844" width="47.28515625" style="133" customWidth="1"/>
    <col min="3845" max="3845" width="14.42578125" style="133" customWidth="1"/>
    <col min="3846" max="4097" width="9.140625" style="133"/>
    <col min="4098" max="4098" width="0" style="133" hidden="1" customWidth="1"/>
    <col min="4099" max="4099" width="29.42578125" style="133" customWidth="1"/>
    <col min="4100" max="4100" width="47.28515625" style="133" customWidth="1"/>
    <col min="4101" max="4101" width="14.42578125" style="133" customWidth="1"/>
    <col min="4102" max="4353" width="9.140625" style="133"/>
    <col min="4354" max="4354" width="0" style="133" hidden="1" customWidth="1"/>
    <col min="4355" max="4355" width="29.42578125" style="133" customWidth="1"/>
    <col min="4356" max="4356" width="47.28515625" style="133" customWidth="1"/>
    <col min="4357" max="4357" width="14.42578125" style="133" customWidth="1"/>
    <col min="4358" max="4609" width="9.140625" style="133"/>
    <col min="4610" max="4610" width="0" style="133" hidden="1" customWidth="1"/>
    <col min="4611" max="4611" width="29.42578125" style="133" customWidth="1"/>
    <col min="4612" max="4612" width="47.28515625" style="133" customWidth="1"/>
    <col min="4613" max="4613" width="14.42578125" style="133" customWidth="1"/>
    <col min="4614" max="4865" width="9.140625" style="133"/>
    <col min="4866" max="4866" width="0" style="133" hidden="1" customWidth="1"/>
    <col min="4867" max="4867" width="29.42578125" style="133" customWidth="1"/>
    <col min="4868" max="4868" width="47.28515625" style="133" customWidth="1"/>
    <col min="4869" max="4869" width="14.42578125" style="133" customWidth="1"/>
    <col min="4870" max="5121" width="9.140625" style="133"/>
    <col min="5122" max="5122" width="0" style="133" hidden="1" customWidth="1"/>
    <col min="5123" max="5123" width="29.42578125" style="133" customWidth="1"/>
    <col min="5124" max="5124" width="47.28515625" style="133" customWidth="1"/>
    <col min="5125" max="5125" width="14.42578125" style="133" customWidth="1"/>
    <col min="5126" max="5377" width="9.140625" style="133"/>
    <col min="5378" max="5378" width="0" style="133" hidden="1" customWidth="1"/>
    <col min="5379" max="5379" width="29.42578125" style="133" customWidth="1"/>
    <col min="5380" max="5380" width="47.28515625" style="133" customWidth="1"/>
    <col min="5381" max="5381" width="14.42578125" style="133" customWidth="1"/>
    <col min="5382" max="5633" width="9.140625" style="133"/>
    <col min="5634" max="5634" width="0" style="133" hidden="1" customWidth="1"/>
    <col min="5635" max="5635" width="29.42578125" style="133" customWidth="1"/>
    <col min="5636" max="5636" width="47.28515625" style="133" customWidth="1"/>
    <col min="5637" max="5637" width="14.42578125" style="133" customWidth="1"/>
    <col min="5638" max="5889" width="9.140625" style="133"/>
    <col min="5890" max="5890" width="0" style="133" hidden="1" customWidth="1"/>
    <col min="5891" max="5891" width="29.42578125" style="133" customWidth="1"/>
    <col min="5892" max="5892" width="47.28515625" style="133" customWidth="1"/>
    <col min="5893" max="5893" width="14.42578125" style="133" customWidth="1"/>
    <col min="5894" max="6145" width="9.140625" style="133"/>
    <col min="6146" max="6146" width="0" style="133" hidden="1" customWidth="1"/>
    <col min="6147" max="6147" width="29.42578125" style="133" customWidth="1"/>
    <col min="6148" max="6148" width="47.28515625" style="133" customWidth="1"/>
    <col min="6149" max="6149" width="14.42578125" style="133" customWidth="1"/>
    <col min="6150" max="6401" width="9.140625" style="133"/>
    <col min="6402" max="6402" width="0" style="133" hidden="1" customWidth="1"/>
    <col min="6403" max="6403" width="29.42578125" style="133" customWidth="1"/>
    <col min="6404" max="6404" width="47.28515625" style="133" customWidth="1"/>
    <col min="6405" max="6405" width="14.42578125" style="133" customWidth="1"/>
    <col min="6406" max="6657" width="9.140625" style="133"/>
    <col min="6658" max="6658" width="0" style="133" hidden="1" customWidth="1"/>
    <col min="6659" max="6659" width="29.42578125" style="133" customWidth="1"/>
    <col min="6660" max="6660" width="47.28515625" style="133" customWidth="1"/>
    <col min="6661" max="6661" width="14.42578125" style="133" customWidth="1"/>
    <col min="6662" max="6913" width="9.140625" style="133"/>
    <col min="6914" max="6914" width="0" style="133" hidden="1" customWidth="1"/>
    <col min="6915" max="6915" width="29.42578125" style="133" customWidth="1"/>
    <col min="6916" max="6916" width="47.28515625" style="133" customWidth="1"/>
    <col min="6917" max="6917" width="14.42578125" style="133" customWidth="1"/>
    <col min="6918" max="7169" width="9.140625" style="133"/>
    <col min="7170" max="7170" width="0" style="133" hidden="1" customWidth="1"/>
    <col min="7171" max="7171" width="29.42578125" style="133" customWidth="1"/>
    <col min="7172" max="7172" width="47.28515625" style="133" customWidth="1"/>
    <col min="7173" max="7173" width="14.42578125" style="133" customWidth="1"/>
    <col min="7174" max="7425" width="9.140625" style="133"/>
    <col min="7426" max="7426" width="0" style="133" hidden="1" customWidth="1"/>
    <col min="7427" max="7427" width="29.42578125" style="133" customWidth="1"/>
    <col min="7428" max="7428" width="47.28515625" style="133" customWidth="1"/>
    <col min="7429" max="7429" width="14.42578125" style="133" customWidth="1"/>
    <col min="7430" max="7681" width="9.140625" style="133"/>
    <col min="7682" max="7682" width="0" style="133" hidden="1" customWidth="1"/>
    <col min="7683" max="7683" width="29.42578125" style="133" customWidth="1"/>
    <col min="7684" max="7684" width="47.28515625" style="133" customWidth="1"/>
    <col min="7685" max="7685" width="14.42578125" style="133" customWidth="1"/>
    <col min="7686" max="7937" width="9.140625" style="133"/>
    <col min="7938" max="7938" width="0" style="133" hidden="1" customWidth="1"/>
    <col min="7939" max="7939" width="29.42578125" style="133" customWidth="1"/>
    <col min="7940" max="7940" width="47.28515625" style="133" customWidth="1"/>
    <col min="7941" max="7941" width="14.42578125" style="133" customWidth="1"/>
    <col min="7942" max="8193" width="9.140625" style="133"/>
    <col min="8194" max="8194" width="0" style="133" hidden="1" customWidth="1"/>
    <col min="8195" max="8195" width="29.42578125" style="133" customWidth="1"/>
    <col min="8196" max="8196" width="47.28515625" style="133" customWidth="1"/>
    <col min="8197" max="8197" width="14.42578125" style="133" customWidth="1"/>
    <col min="8198" max="8449" width="9.140625" style="133"/>
    <col min="8450" max="8450" width="0" style="133" hidden="1" customWidth="1"/>
    <col min="8451" max="8451" width="29.42578125" style="133" customWidth="1"/>
    <col min="8452" max="8452" width="47.28515625" style="133" customWidth="1"/>
    <col min="8453" max="8453" width="14.42578125" style="133" customWidth="1"/>
    <col min="8454" max="8705" width="9.140625" style="133"/>
    <col min="8706" max="8706" width="0" style="133" hidden="1" customWidth="1"/>
    <col min="8707" max="8707" width="29.42578125" style="133" customWidth="1"/>
    <col min="8708" max="8708" width="47.28515625" style="133" customWidth="1"/>
    <col min="8709" max="8709" width="14.42578125" style="133" customWidth="1"/>
    <col min="8710" max="8961" width="9.140625" style="133"/>
    <col min="8962" max="8962" width="0" style="133" hidden="1" customWidth="1"/>
    <col min="8963" max="8963" width="29.42578125" style="133" customWidth="1"/>
    <col min="8964" max="8964" width="47.28515625" style="133" customWidth="1"/>
    <col min="8965" max="8965" width="14.42578125" style="133" customWidth="1"/>
    <col min="8966" max="9217" width="9.140625" style="133"/>
    <col min="9218" max="9218" width="0" style="133" hidden="1" customWidth="1"/>
    <col min="9219" max="9219" width="29.42578125" style="133" customWidth="1"/>
    <col min="9220" max="9220" width="47.28515625" style="133" customWidth="1"/>
    <col min="9221" max="9221" width="14.42578125" style="133" customWidth="1"/>
    <col min="9222" max="9473" width="9.140625" style="133"/>
    <col min="9474" max="9474" width="0" style="133" hidden="1" customWidth="1"/>
    <col min="9475" max="9475" width="29.42578125" style="133" customWidth="1"/>
    <col min="9476" max="9476" width="47.28515625" style="133" customWidth="1"/>
    <col min="9477" max="9477" width="14.42578125" style="133" customWidth="1"/>
    <col min="9478" max="9729" width="9.140625" style="133"/>
    <col min="9730" max="9730" width="0" style="133" hidden="1" customWidth="1"/>
    <col min="9731" max="9731" width="29.42578125" style="133" customWidth="1"/>
    <col min="9732" max="9732" width="47.28515625" style="133" customWidth="1"/>
    <col min="9733" max="9733" width="14.42578125" style="133" customWidth="1"/>
    <col min="9734" max="9985" width="9.140625" style="133"/>
    <col min="9986" max="9986" width="0" style="133" hidden="1" customWidth="1"/>
    <col min="9987" max="9987" width="29.42578125" style="133" customWidth="1"/>
    <col min="9988" max="9988" width="47.28515625" style="133" customWidth="1"/>
    <col min="9989" max="9989" width="14.42578125" style="133" customWidth="1"/>
    <col min="9990" max="10241" width="9.140625" style="133"/>
    <col min="10242" max="10242" width="0" style="133" hidden="1" customWidth="1"/>
    <col min="10243" max="10243" width="29.42578125" style="133" customWidth="1"/>
    <col min="10244" max="10244" width="47.28515625" style="133" customWidth="1"/>
    <col min="10245" max="10245" width="14.42578125" style="133" customWidth="1"/>
    <col min="10246" max="10497" width="9.140625" style="133"/>
    <col min="10498" max="10498" width="0" style="133" hidden="1" customWidth="1"/>
    <col min="10499" max="10499" width="29.42578125" style="133" customWidth="1"/>
    <col min="10500" max="10500" width="47.28515625" style="133" customWidth="1"/>
    <col min="10501" max="10501" width="14.42578125" style="133" customWidth="1"/>
    <col min="10502" max="10753" width="9.140625" style="133"/>
    <col min="10754" max="10754" width="0" style="133" hidden="1" customWidth="1"/>
    <col min="10755" max="10755" width="29.42578125" style="133" customWidth="1"/>
    <col min="10756" max="10756" width="47.28515625" style="133" customWidth="1"/>
    <col min="10757" max="10757" width="14.42578125" style="133" customWidth="1"/>
    <col min="10758" max="11009" width="9.140625" style="133"/>
    <col min="11010" max="11010" width="0" style="133" hidden="1" customWidth="1"/>
    <col min="11011" max="11011" width="29.42578125" style="133" customWidth="1"/>
    <col min="11012" max="11012" width="47.28515625" style="133" customWidth="1"/>
    <col min="11013" max="11013" width="14.42578125" style="133" customWidth="1"/>
    <col min="11014" max="11265" width="9.140625" style="133"/>
    <col min="11266" max="11266" width="0" style="133" hidden="1" customWidth="1"/>
    <col min="11267" max="11267" width="29.42578125" style="133" customWidth="1"/>
    <col min="11268" max="11268" width="47.28515625" style="133" customWidth="1"/>
    <col min="11269" max="11269" width="14.42578125" style="133" customWidth="1"/>
    <col min="11270" max="11521" width="9.140625" style="133"/>
    <col min="11522" max="11522" width="0" style="133" hidden="1" customWidth="1"/>
    <col min="11523" max="11523" width="29.42578125" style="133" customWidth="1"/>
    <col min="11524" max="11524" width="47.28515625" style="133" customWidth="1"/>
    <col min="11525" max="11525" width="14.42578125" style="133" customWidth="1"/>
    <col min="11526" max="11777" width="9.140625" style="133"/>
    <col min="11778" max="11778" width="0" style="133" hidden="1" customWidth="1"/>
    <col min="11779" max="11779" width="29.42578125" style="133" customWidth="1"/>
    <col min="11780" max="11780" width="47.28515625" style="133" customWidth="1"/>
    <col min="11781" max="11781" width="14.42578125" style="133" customWidth="1"/>
    <col min="11782" max="12033" width="9.140625" style="133"/>
    <col min="12034" max="12034" width="0" style="133" hidden="1" customWidth="1"/>
    <col min="12035" max="12035" width="29.42578125" style="133" customWidth="1"/>
    <col min="12036" max="12036" width="47.28515625" style="133" customWidth="1"/>
    <col min="12037" max="12037" width="14.42578125" style="133" customWidth="1"/>
    <col min="12038" max="12289" width="9.140625" style="133"/>
    <col min="12290" max="12290" width="0" style="133" hidden="1" customWidth="1"/>
    <col min="12291" max="12291" width="29.42578125" style="133" customWidth="1"/>
    <col min="12292" max="12292" width="47.28515625" style="133" customWidth="1"/>
    <col min="12293" max="12293" width="14.42578125" style="133" customWidth="1"/>
    <col min="12294" max="12545" width="9.140625" style="133"/>
    <col min="12546" max="12546" width="0" style="133" hidden="1" customWidth="1"/>
    <col min="12547" max="12547" width="29.42578125" style="133" customWidth="1"/>
    <col min="12548" max="12548" width="47.28515625" style="133" customWidth="1"/>
    <col min="12549" max="12549" width="14.42578125" style="133" customWidth="1"/>
    <col min="12550" max="12801" width="9.140625" style="133"/>
    <col min="12802" max="12802" width="0" style="133" hidden="1" customWidth="1"/>
    <col min="12803" max="12803" width="29.42578125" style="133" customWidth="1"/>
    <col min="12804" max="12804" width="47.28515625" style="133" customWidth="1"/>
    <col min="12805" max="12805" width="14.42578125" style="133" customWidth="1"/>
    <col min="12806" max="13057" width="9.140625" style="133"/>
    <col min="13058" max="13058" width="0" style="133" hidden="1" customWidth="1"/>
    <col min="13059" max="13059" width="29.42578125" style="133" customWidth="1"/>
    <col min="13060" max="13060" width="47.28515625" style="133" customWidth="1"/>
    <col min="13061" max="13061" width="14.42578125" style="133" customWidth="1"/>
    <col min="13062" max="13313" width="9.140625" style="133"/>
    <col min="13314" max="13314" width="0" style="133" hidden="1" customWidth="1"/>
    <col min="13315" max="13315" width="29.42578125" style="133" customWidth="1"/>
    <col min="13316" max="13316" width="47.28515625" style="133" customWidth="1"/>
    <col min="13317" max="13317" width="14.42578125" style="133" customWidth="1"/>
    <col min="13318" max="13569" width="9.140625" style="133"/>
    <col min="13570" max="13570" width="0" style="133" hidden="1" customWidth="1"/>
    <col min="13571" max="13571" width="29.42578125" style="133" customWidth="1"/>
    <col min="13572" max="13572" width="47.28515625" style="133" customWidth="1"/>
    <col min="13573" max="13573" width="14.42578125" style="133" customWidth="1"/>
    <col min="13574" max="13825" width="9.140625" style="133"/>
    <col min="13826" max="13826" width="0" style="133" hidden="1" customWidth="1"/>
    <col min="13827" max="13827" width="29.42578125" style="133" customWidth="1"/>
    <col min="13828" max="13828" width="47.28515625" style="133" customWidth="1"/>
    <col min="13829" max="13829" width="14.42578125" style="133" customWidth="1"/>
    <col min="13830" max="14081" width="9.140625" style="133"/>
    <col min="14082" max="14082" width="0" style="133" hidden="1" customWidth="1"/>
    <col min="14083" max="14083" width="29.42578125" style="133" customWidth="1"/>
    <col min="14084" max="14084" width="47.28515625" style="133" customWidth="1"/>
    <col min="14085" max="14085" width="14.42578125" style="133" customWidth="1"/>
    <col min="14086" max="14337" width="9.140625" style="133"/>
    <col min="14338" max="14338" width="0" style="133" hidden="1" customWidth="1"/>
    <col min="14339" max="14339" width="29.42578125" style="133" customWidth="1"/>
    <col min="14340" max="14340" width="47.28515625" style="133" customWidth="1"/>
    <col min="14341" max="14341" width="14.42578125" style="133" customWidth="1"/>
    <col min="14342" max="14593" width="9.140625" style="133"/>
    <col min="14594" max="14594" width="0" style="133" hidden="1" customWidth="1"/>
    <col min="14595" max="14595" width="29.42578125" style="133" customWidth="1"/>
    <col min="14596" max="14596" width="47.28515625" style="133" customWidth="1"/>
    <col min="14597" max="14597" width="14.42578125" style="133" customWidth="1"/>
    <col min="14598" max="14849" width="9.140625" style="133"/>
    <col min="14850" max="14850" width="0" style="133" hidden="1" customWidth="1"/>
    <col min="14851" max="14851" width="29.42578125" style="133" customWidth="1"/>
    <col min="14852" max="14852" width="47.28515625" style="133" customWidth="1"/>
    <col min="14853" max="14853" width="14.42578125" style="133" customWidth="1"/>
    <col min="14854" max="15105" width="9.140625" style="133"/>
    <col min="15106" max="15106" width="0" style="133" hidden="1" customWidth="1"/>
    <col min="15107" max="15107" width="29.42578125" style="133" customWidth="1"/>
    <col min="15108" max="15108" width="47.28515625" style="133" customWidth="1"/>
    <col min="15109" max="15109" width="14.42578125" style="133" customWidth="1"/>
    <col min="15110" max="15361" width="9.140625" style="133"/>
    <col min="15362" max="15362" width="0" style="133" hidden="1" customWidth="1"/>
    <col min="15363" max="15363" width="29.42578125" style="133" customWidth="1"/>
    <col min="15364" max="15364" width="47.28515625" style="133" customWidth="1"/>
    <col min="15365" max="15365" width="14.42578125" style="133" customWidth="1"/>
    <col min="15366" max="15617" width="9.140625" style="133"/>
    <col min="15618" max="15618" width="0" style="133" hidden="1" customWidth="1"/>
    <col min="15619" max="15619" width="29.42578125" style="133" customWidth="1"/>
    <col min="15620" max="15620" width="47.28515625" style="133" customWidth="1"/>
    <col min="15621" max="15621" width="14.42578125" style="133" customWidth="1"/>
    <col min="15622" max="15873" width="9.140625" style="133"/>
    <col min="15874" max="15874" width="0" style="133" hidden="1" customWidth="1"/>
    <col min="15875" max="15875" width="29.42578125" style="133" customWidth="1"/>
    <col min="15876" max="15876" width="47.28515625" style="133" customWidth="1"/>
    <col min="15877" max="15877" width="14.42578125" style="133" customWidth="1"/>
    <col min="15878" max="16129" width="9.140625" style="133"/>
    <col min="16130" max="16130" width="0" style="133" hidden="1" customWidth="1"/>
    <col min="16131" max="16131" width="29.42578125" style="133" customWidth="1"/>
    <col min="16132" max="16132" width="47.28515625" style="133" customWidth="1"/>
    <col min="16133" max="16133" width="14.42578125" style="133" customWidth="1"/>
    <col min="16134" max="16384" width="9.140625" style="133"/>
  </cols>
  <sheetData>
    <row r="1" spans="3:5">
      <c r="D1" s="134"/>
      <c r="E1" s="135" t="s">
        <v>567</v>
      </c>
    </row>
    <row r="2" spans="3:5">
      <c r="D2" s="134"/>
      <c r="E2" s="135" t="s">
        <v>568</v>
      </c>
    </row>
    <row r="3" spans="3:5">
      <c r="D3" s="134"/>
      <c r="E3" s="135" t="s">
        <v>569</v>
      </c>
    </row>
    <row r="4" spans="3:5">
      <c r="D4" s="134"/>
      <c r="E4" s="135" t="s">
        <v>740</v>
      </c>
    </row>
    <row r="6" spans="3:5">
      <c r="C6" s="136"/>
      <c r="D6" s="137"/>
      <c r="E6" s="138" t="s">
        <v>570</v>
      </c>
    </row>
    <row r="7" spans="3:5">
      <c r="C7" s="136"/>
      <c r="D7" s="137"/>
      <c r="E7" s="138" t="s">
        <v>568</v>
      </c>
    </row>
    <row r="8" spans="3:5">
      <c r="C8" s="136"/>
      <c r="D8" s="137"/>
      <c r="E8" s="138" t="s">
        <v>569</v>
      </c>
    </row>
    <row r="9" spans="3:5">
      <c r="C9" s="136"/>
      <c r="D9" s="137"/>
      <c r="E9" s="138" t="s">
        <v>571</v>
      </c>
    </row>
    <row r="11" spans="3:5" ht="50.25" customHeight="1">
      <c r="C11" s="251" t="s">
        <v>572</v>
      </c>
      <c r="D11" s="252"/>
      <c r="E11" s="252"/>
    </row>
    <row r="12" spans="3:5" ht="15.75">
      <c r="C12" s="139"/>
      <c r="D12" s="139"/>
      <c r="E12" s="140"/>
    </row>
    <row r="13" spans="3:5" ht="30">
      <c r="C13" s="141" t="s">
        <v>573</v>
      </c>
      <c r="D13" s="142" t="s">
        <v>574</v>
      </c>
      <c r="E13" s="143" t="s">
        <v>431</v>
      </c>
    </row>
    <row r="14" spans="3:5">
      <c r="C14" s="144">
        <v>1</v>
      </c>
      <c r="D14" s="145">
        <v>2</v>
      </c>
      <c r="E14" s="146">
        <v>3</v>
      </c>
    </row>
    <row r="15" spans="3:5" ht="15.75">
      <c r="C15" s="147" t="s">
        <v>575</v>
      </c>
      <c r="D15" s="148" t="s">
        <v>576</v>
      </c>
      <c r="E15" s="149">
        <f>E16+E67</f>
        <v>588798.50678000005</v>
      </c>
    </row>
    <row r="16" spans="3:5" ht="21.75" customHeight="1">
      <c r="C16" s="150" t="s">
        <v>577</v>
      </c>
      <c r="D16" s="151" t="s">
        <v>578</v>
      </c>
      <c r="E16" s="152">
        <f>E17+E23+E29+E32+E36+E38+E45+E47+E49+E55+E65</f>
        <v>120422.80000000002</v>
      </c>
    </row>
    <row r="17" spans="3:5" ht="15.75">
      <c r="C17" s="153" t="s">
        <v>579</v>
      </c>
      <c r="D17" s="154" t="s">
        <v>580</v>
      </c>
      <c r="E17" s="155">
        <f>E18</f>
        <v>96140</v>
      </c>
    </row>
    <row r="18" spans="3:5" ht="15.75">
      <c r="C18" s="156" t="s">
        <v>581</v>
      </c>
      <c r="D18" s="157" t="s">
        <v>582</v>
      </c>
      <c r="E18" s="155">
        <f>E19+E20+E21+E22</f>
        <v>96140</v>
      </c>
    </row>
    <row r="19" spans="3:5" ht="100.5" customHeight="1">
      <c r="C19" s="158" t="s">
        <v>583</v>
      </c>
      <c r="D19" s="159" t="s">
        <v>584</v>
      </c>
      <c r="E19" s="155">
        <v>95430</v>
      </c>
    </row>
    <row r="20" spans="3:5" ht="144" customHeight="1">
      <c r="C20" s="158" t="s">
        <v>585</v>
      </c>
      <c r="D20" s="159" t="s">
        <v>586</v>
      </c>
      <c r="E20" s="155">
        <v>350</v>
      </c>
    </row>
    <row r="21" spans="3:5" ht="63">
      <c r="C21" s="160" t="s">
        <v>587</v>
      </c>
      <c r="D21" s="161" t="s">
        <v>588</v>
      </c>
      <c r="E21" s="155">
        <v>280</v>
      </c>
    </row>
    <row r="22" spans="3:5" ht="110.25">
      <c r="C22" s="160" t="s">
        <v>589</v>
      </c>
      <c r="D22" s="161" t="s">
        <v>590</v>
      </c>
      <c r="E22" s="155">
        <v>80</v>
      </c>
    </row>
    <row r="23" spans="3:5" ht="47.25">
      <c r="C23" s="158" t="s">
        <v>591</v>
      </c>
      <c r="D23" s="159" t="s">
        <v>592</v>
      </c>
      <c r="E23" s="155">
        <f>E24</f>
        <v>4757.0999999999995</v>
      </c>
    </row>
    <row r="24" spans="3:5" ht="47.25">
      <c r="C24" s="158" t="s">
        <v>593</v>
      </c>
      <c r="D24" s="162" t="s">
        <v>594</v>
      </c>
      <c r="E24" s="155">
        <f>E25+E26+E27+E28</f>
        <v>4757.0999999999995</v>
      </c>
    </row>
    <row r="25" spans="3:5" ht="94.5">
      <c r="C25" s="158" t="s">
        <v>595</v>
      </c>
      <c r="D25" s="159" t="s">
        <v>596</v>
      </c>
      <c r="E25" s="155">
        <v>1899.5</v>
      </c>
    </row>
    <row r="26" spans="3:5" ht="130.5" customHeight="1">
      <c r="C26" s="158" t="s">
        <v>597</v>
      </c>
      <c r="D26" s="159" t="s">
        <v>598</v>
      </c>
      <c r="E26" s="155">
        <v>19.100000000000001</v>
      </c>
    </row>
    <row r="27" spans="3:5" ht="96" customHeight="1">
      <c r="C27" s="158" t="s">
        <v>599</v>
      </c>
      <c r="D27" s="159" t="s">
        <v>600</v>
      </c>
      <c r="E27" s="155">
        <v>3162.8</v>
      </c>
    </row>
    <row r="28" spans="3:5" ht="94.5">
      <c r="C28" s="163" t="s">
        <v>601</v>
      </c>
      <c r="D28" s="164" t="s">
        <v>602</v>
      </c>
      <c r="E28" s="155">
        <v>-324.3</v>
      </c>
    </row>
    <row r="29" spans="3:5" ht="15.75">
      <c r="C29" s="153" t="s">
        <v>603</v>
      </c>
      <c r="D29" s="165" t="s">
        <v>604</v>
      </c>
      <c r="E29" s="155">
        <f>E30+E31</f>
        <v>3525</v>
      </c>
    </row>
    <row r="30" spans="3:5" ht="31.5">
      <c r="C30" s="153" t="s">
        <v>605</v>
      </c>
      <c r="D30" s="166" t="s">
        <v>606</v>
      </c>
      <c r="E30" s="155">
        <v>3500</v>
      </c>
    </row>
    <row r="31" spans="3:5" ht="56.25" customHeight="1">
      <c r="C31" s="167" t="s">
        <v>607</v>
      </c>
      <c r="D31" s="168" t="s">
        <v>608</v>
      </c>
      <c r="E31" s="155">
        <v>25</v>
      </c>
    </row>
    <row r="32" spans="3:5" ht="15.75">
      <c r="C32" s="153" t="s">
        <v>609</v>
      </c>
      <c r="D32" s="169" t="s">
        <v>610</v>
      </c>
      <c r="E32" s="155">
        <f>E33</f>
        <v>7650</v>
      </c>
    </row>
    <row r="33" spans="3:5" ht="15.75">
      <c r="C33" s="153" t="s">
        <v>611</v>
      </c>
      <c r="D33" s="169" t="s">
        <v>612</v>
      </c>
      <c r="E33" s="155">
        <f>E34+E35</f>
        <v>7650</v>
      </c>
    </row>
    <row r="34" spans="3:5" ht="15.75">
      <c r="C34" s="153" t="s">
        <v>613</v>
      </c>
      <c r="D34" s="169" t="s">
        <v>614</v>
      </c>
      <c r="E34" s="155">
        <v>642</v>
      </c>
    </row>
    <row r="35" spans="3:5" ht="15.75">
      <c r="C35" s="153" t="s">
        <v>615</v>
      </c>
      <c r="D35" s="169" t="s">
        <v>616</v>
      </c>
      <c r="E35" s="155">
        <v>7008</v>
      </c>
    </row>
    <row r="36" spans="3:5" ht="15.75">
      <c r="C36" s="153" t="s">
        <v>617</v>
      </c>
      <c r="D36" s="154" t="s">
        <v>618</v>
      </c>
      <c r="E36" s="155">
        <f>E37</f>
        <v>900</v>
      </c>
    </row>
    <row r="37" spans="3:5" ht="66.75" customHeight="1">
      <c r="C37" s="153" t="s">
        <v>619</v>
      </c>
      <c r="D37" s="166" t="s">
        <v>620</v>
      </c>
      <c r="E37" s="155">
        <v>900</v>
      </c>
    </row>
    <row r="38" spans="3:5" ht="47.25">
      <c r="C38" s="153" t="s">
        <v>621</v>
      </c>
      <c r="D38" s="166" t="s">
        <v>622</v>
      </c>
      <c r="E38" s="155">
        <f>E39+E43</f>
        <v>2819.5</v>
      </c>
    </row>
    <row r="39" spans="3:5" ht="129" customHeight="1">
      <c r="C39" s="170" t="s">
        <v>623</v>
      </c>
      <c r="D39" s="171" t="s">
        <v>624</v>
      </c>
      <c r="E39" s="155">
        <f>E40+E41+E42</f>
        <v>2700</v>
      </c>
    </row>
    <row r="40" spans="3:5" ht="114.75" customHeight="1">
      <c r="C40" s="172" t="s">
        <v>625</v>
      </c>
      <c r="D40" s="173" t="s">
        <v>626</v>
      </c>
      <c r="E40" s="174">
        <v>890</v>
      </c>
    </row>
    <row r="41" spans="3:5" ht="94.5">
      <c r="C41" s="175" t="s">
        <v>627</v>
      </c>
      <c r="D41" s="176" t="s">
        <v>628</v>
      </c>
      <c r="E41" s="174">
        <v>610</v>
      </c>
    </row>
    <row r="42" spans="3:5" ht="94.5">
      <c r="C42" s="153" t="s">
        <v>629</v>
      </c>
      <c r="D42" s="177" t="s">
        <v>630</v>
      </c>
      <c r="E42" s="155">
        <v>1200</v>
      </c>
    </row>
    <row r="43" spans="3:5" ht="31.5">
      <c r="C43" s="178" t="s">
        <v>631</v>
      </c>
      <c r="D43" s="179" t="s">
        <v>632</v>
      </c>
      <c r="E43" s="180">
        <f>E44</f>
        <v>119.5</v>
      </c>
    </row>
    <row r="44" spans="3:5" ht="78.75">
      <c r="C44" s="181" t="s">
        <v>633</v>
      </c>
      <c r="D44" s="182" t="s">
        <v>634</v>
      </c>
      <c r="E44" s="180">
        <f>100+19.5</f>
        <v>119.5</v>
      </c>
    </row>
    <row r="45" spans="3:5" ht="31.5">
      <c r="C45" s="153" t="s">
        <v>635</v>
      </c>
      <c r="D45" s="166" t="s">
        <v>636</v>
      </c>
      <c r="E45" s="180">
        <f>E46</f>
        <v>200</v>
      </c>
    </row>
    <row r="46" spans="3:5" ht="31.5">
      <c r="C46" s="170" t="s">
        <v>637</v>
      </c>
      <c r="D46" s="171" t="s">
        <v>638</v>
      </c>
      <c r="E46" s="183">
        <v>200</v>
      </c>
    </row>
    <row r="47" spans="3:5" ht="47.25">
      <c r="C47" s="184" t="s">
        <v>639</v>
      </c>
      <c r="D47" s="185" t="s">
        <v>640</v>
      </c>
      <c r="E47" s="183">
        <f>E48</f>
        <v>268</v>
      </c>
    </row>
    <row r="48" spans="3:5" ht="31.5">
      <c r="C48" s="184" t="s">
        <v>641</v>
      </c>
      <c r="D48" s="186" t="s">
        <v>642</v>
      </c>
      <c r="E48" s="183">
        <f>100+168</f>
        <v>268</v>
      </c>
    </row>
    <row r="49" spans="3:6" ht="39" customHeight="1">
      <c r="C49" s="187" t="s">
        <v>643</v>
      </c>
      <c r="D49" s="188" t="s">
        <v>644</v>
      </c>
      <c r="E49" s="180">
        <f>E50+E51+E52+E53+E54</f>
        <v>2230.1</v>
      </c>
    </row>
    <row r="50" spans="3:6" ht="126">
      <c r="C50" s="176" t="s">
        <v>645</v>
      </c>
      <c r="D50" s="176" t="s">
        <v>646</v>
      </c>
      <c r="E50" s="180">
        <v>800</v>
      </c>
    </row>
    <row r="51" spans="3:6" ht="78.75">
      <c r="C51" s="189" t="s">
        <v>647</v>
      </c>
      <c r="D51" s="176" t="s">
        <v>648</v>
      </c>
      <c r="E51" s="183">
        <v>855</v>
      </c>
    </row>
    <row r="52" spans="3:6" ht="66" customHeight="1">
      <c r="C52" s="190" t="s">
        <v>649</v>
      </c>
      <c r="D52" s="176" t="s">
        <v>650</v>
      </c>
      <c r="E52" s="183">
        <v>476.5</v>
      </c>
    </row>
    <row r="53" spans="3:6" ht="108" customHeight="1">
      <c r="C53" s="191" t="s">
        <v>651</v>
      </c>
      <c r="D53" s="192" t="s">
        <v>652</v>
      </c>
      <c r="E53" s="183">
        <f>43+15.7</f>
        <v>58.7</v>
      </c>
    </row>
    <row r="54" spans="3:6" ht="102.75" customHeight="1">
      <c r="C54" s="191" t="s">
        <v>653</v>
      </c>
      <c r="D54" s="192" t="s">
        <v>654</v>
      </c>
      <c r="E54" s="183">
        <f>30+9.9</f>
        <v>39.9</v>
      </c>
      <c r="F54" s="136"/>
    </row>
    <row r="55" spans="3:6" ht="28.5" customHeight="1">
      <c r="C55" s="153" t="s">
        <v>655</v>
      </c>
      <c r="D55" s="165" t="s">
        <v>656</v>
      </c>
      <c r="E55" s="155">
        <f>E56+E58+E64+E57+E59+E60+E62+E63+E61</f>
        <v>1925.1</v>
      </c>
      <c r="F55" s="136"/>
    </row>
    <row r="56" spans="3:6" ht="98.25" customHeight="1">
      <c r="C56" s="153" t="s">
        <v>657</v>
      </c>
      <c r="D56" s="177" t="s">
        <v>658</v>
      </c>
      <c r="E56" s="155">
        <v>10</v>
      </c>
      <c r="F56" s="136"/>
    </row>
    <row r="57" spans="3:6" ht="78.75">
      <c r="C57" s="193" t="s">
        <v>659</v>
      </c>
      <c r="D57" s="194" t="s">
        <v>660</v>
      </c>
      <c r="E57" s="155">
        <f>148.1+44.5</f>
        <v>192.6</v>
      </c>
      <c r="F57" s="136"/>
    </row>
    <row r="58" spans="3:6" ht="47.25">
      <c r="C58" s="153" t="s">
        <v>661</v>
      </c>
      <c r="D58" s="195" t="s">
        <v>662</v>
      </c>
      <c r="E58" s="155">
        <v>50</v>
      </c>
      <c r="F58" s="136"/>
    </row>
    <row r="59" spans="3:6" ht="31.5">
      <c r="C59" s="196" t="s">
        <v>663</v>
      </c>
      <c r="D59" s="197" t="s">
        <v>664</v>
      </c>
      <c r="E59" s="198">
        <f>92.5+27.5</f>
        <v>120</v>
      </c>
      <c r="F59" s="136"/>
    </row>
    <row r="60" spans="3:6" ht="78.75">
      <c r="C60" s="196" t="s">
        <v>665</v>
      </c>
      <c r="D60" s="197" t="s">
        <v>666</v>
      </c>
      <c r="E60" s="198">
        <f>3.6+0.5</f>
        <v>4.0999999999999996</v>
      </c>
      <c r="F60" s="136"/>
    </row>
    <row r="61" spans="3:6" ht="78.75">
      <c r="C61" s="196" t="s">
        <v>667</v>
      </c>
      <c r="D61" s="199" t="s">
        <v>668</v>
      </c>
      <c r="E61" s="198">
        <v>4.4000000000000004</v>
      </c>
      <c r="F61" s="136"/>
    </row>
    <row r="62" spans="3:6" ht="54.75" customHeight="1">
      <c r="C62" s="141" t="s">
        <v>669</v>
      </c>
      <c r="D62" s="200" t="s">
        <v>670</v>
      </c>
      <c r="E62" s="198">
        <f>6+2.4</f>
        <v>8.4</v>
      </c>
      <c r="F62" s="136"/>
    </row>
    <row r="63" spans="3:6" ht="94.5">
      <c r="C63" s="196" t="s">
        <v>671</v>
      </c>
      <c r="D63" s="197" t="s">
        <v>672</v>
      </c>
      <c r="E63" s="198">
        <f>129+16.6</f>
        <v>145.6</v>
      </c>
      <c r="F63" s="136"/>
    </row>
    <row r="64" spans="3:6" ht="51.75" customHeight="1">
      <c r="C64" s="153" t="s">
        <v>673</v>
      </c>
      <c r="D64" s="166" t="s">
        <v>674</v>
      </c>
      <c r="E64" s="155">
        <v>1390</v>
      </c>
      <c r="F64" s="136"/>
    </row>
    <row r="65" spans="3:6" ht="15.75">
      <c r="C65" s="196" t="s">
        <v>675</v>
      </c>
      <c r="D65" s="197" t="s">
        <v>676</v>
      </c>
      <c r="E65" s="155">
        <f>E66</f>
        <v>8</v>
      </c>
      <c r="F65" s="136"/>
    </row>
    <row r="66" spans="3:6" ht="31.5">
      <c r="C66" s="196" t="s">
        <v>677</v>
      </c>
      <c r="D66" s="197" t="s">
        <v>678</v>
      </c>
      <c r="E66" s="155">
        <v>8</v>
      </c>
      <c r="F66" s="136"/>
    </row>
    <row r="67" spans="3:6" ht="15.75">
      <c r="C67" s="150" t="s">
        <v>679</v>
      </c>
      <c r="D67" s="201" t="s">
        <v>680</v>
      </c>
      <c r="E67" s="152">
        <f>E68+E70+E80+E101</f>
        <v>468375.70678000001</v>
      </c>
      <c r="F67" s="136"/>
    </row>
    <row r="68" spans="3:6" ht="31.5">
      <c r="C68" s="153" t="s">
        <v>681</v>
      </c>
      <c r="D68" s="166" t="s">
        <v>682</v>
      </c>
      <c r="E68" s="155">
        <f>E69</f>
        <v>117215.9</v>
      </c>
      <c r="F68" s="202"/>
    </row>
    <row r="69" spans="3:6" ht="29.25" customHeight="1">
      <c r="C69" s="153" t="s">
        <v>683</v>
      </c>
      <c r="D69" s="166" t="s">
        <v>684</v>
      </c>
      <c r="E69" s="155">
        <v>117215.9</v>
      </c>
      <c r="F69" s="136"/>
    </row>
    <row r="70" spans="3:6" ht="37.5" customHeight="1">
      <c r="C70" s="153" t="s">
        <v>685</v>
      </c>
      <c r="D70" s="166" t="s">
        <v>686</v>
      </c>
      <c r="E70" s="155">
        <f>E72+E71</f>
        <v>79908.039789999995</v>
      </c>
      <c r="F70" s="136"/>
    </row>
    <row r="71" spans="3:6" ht="47.25">
      <c r="C71" s="153" t="s">
        <v>687</v>
      </c>
      <c r="D71" s="166" t="s">
        <v>688</v>
      </c>
      <c r="E71" s="155">
        <f>319.373+551.739</f>
        <v>871.11200000000008</v>
      </c>
      <c r="F71" s="136"/>
    </row>
    <row r="72" spans="3:6" ht="17.45" customHeight="1">
      <c r="C72" s="153" t="s">
        <v>689</v>
      </c>
      <c r="D72" s="166" t="s">
        <v>690</v>
      </c>
      <c r="E72" s="155">
        <f>E76+E77+E78+E79+E75+E73+E74</f>
        <v>79036.927790000002</v>
      </c>
      <c r="F72" s="136"/>
    </row>
    <row r="73" spans="3:6" ht="67.5" customHeight="1">
      <c r="C73" s="153"/>
      <c r="D73" s="166" t="s">
        <v>691</v>
      </c>
      <c r="E73" s="155">
        <f>12514+27485.61679+12523.56</f>
        <v>52523.176789999998</v>
      </c>
      <c r="F73" s="136"/>
    </row>
    <row r="74" spans="3:6" ht="63">
      <c r="C74" s="153"/>
      <c r="D74" s="203" t="s">
        <v>692</v>
      </c>
      <c r="E74" s="204">
        <v>1000</v>
      </c>
      <c r="F74" s="136"/>
    </row>
    <row r="75" spans="3:6" ht="51" customHeight="1">
      <c r="C75" s="153"/>
      <c r="D75" s="166" t="s">
        <v>693</v>
      </c>
      <c r="E75" s="155">
        <v>7984.5</v>
      </c>
      <c r="F75" s="136"/>
    </row>
    <row r="76" spans="3:6" ht="96.75" customHeight="1">
      <c r="C76" s="153"/>
      <c r="D76" s="166" t="s">
        <v>694</v>
      </c>
      <c r="E76" s="155">
        <f>11961.6+32.5</f>
        <v>11994.1</v>
      </c>
      <c r="F76" s="136"/>
    </row>
    <row r="77" spans="3:6" ht="31.5" customHeight="1">
      <c r="C77" s="153"/>
      <c r="D77" s="205" t="s">
        <v>695</v>
      </c>
      <c r="E77" s="155">
        <v>122.2</v>
      </c>
      <c r="F77" s="136"/>
    </row>
    <row r="78" spans="3:6" ht="219.6" customHeight="1">
      <c r="C78" s="153"/>
      <c r="D78" s="205" t="s">
        <v>696</v>
      </c>
      <c r="E78" s="155">
        <v>5077.3999999999996</v>
      </c>
      <c r="F78" s="136"/>
    </row>
    <row r="79" spans="3:6" ht="33" customHeight="1">
      <c r="C79" s="153"/>
      <c r="D79" s="205" t="s">
        <v>697</v>
      </c>
      <c r="E79" s="155">
        <f>335.551</f>
        <v>335.55099999999999</v>
      </c>
      <c r="F79" s="136"/>
    </row>
    <row r="80" spans="3:6" ht="31.5">
      <c r="C80" s="153" t="s">
        <v>698</v>
      </c>
      <c r="D80" s="206" t="s">
        <v>699</v>
      </c>
      <c r="E80" s="155">
        <f>E81+E94+E95+E97+E98+E99+E96</f>
        <v>249756.83912000002</v>
      </c>
      <c r="F80" s="136"/>
    </row>
    <row r="81" spans="3:6" ht="46.5" customHeight="1">
      <c r="C81" s="153" t="s">
        <v>700</v>
      </c>
      <c r="D81" s="207" t="s">
        <v>701</v>
      </c>
      <c r="E81" s="174">
        <f>E82+E83+E84+E85+E86+E87+E88+E89+E90+E91+E92+E93</f>
        <v>240069.1</v>
      </c>
      <c r="F81" s="208"/>
    </row>
    <row r="82" spans="3:6" ht="49.5" customHeight="1">
      <c r="C82" s="153"/>
      <c r="D82" s="209" t="s">
        <v>702</v>
      </c>
      <c r="E82" s="210">
        <f>218995.8+4177.1+3836.8</f>
        <v>227009.69999999998</v>
      </c>
    </row>
    <row r="83" spans="3:6" ht="47.25">
      <c r="C83" s="153"/>
      <c r="D83" s="209" t="s">
        <v>703</v>
      </c>
      <c r="E83" s="211">
        <v>3.9</v>
      </c>
    </row>
    <row r="84" spans="3:6" ht="64.900000000000006" customHeight="1">
      <c r="C84" s="153"/>
      <c r="D84" s="209" t="s">
        <v>704</v>
      </c>
      <c r="E84" s="211">
        <v>421</v>
      </c>
    </row>
    <row r="85" spans="3:6" ht="53.25" customHeight="1">
      <c r="C85" s="153"/>
      <c r="D85" s="209" t="s">
        <v>705</v>
      </c>
      <c r="E85" s="211">
        <v>881.1</v>
      </c>
    </row>
    <row r="86" spans="3:6" ht="96" customHeight="1">
      <c r="C86" s="153"/>
      <c r="D86" s="212" t="s">
        <v>706</v>
      </c>
      <c r="E86" s="211">
        <v>9.4</v>
      </c>
    </row>
    <row r="87" spans="3:6" ht="103.5" customHeight="1">
      <c r="C87" s="153"/>
      <c r="D87" s="213" t="s">
        <v>707</v>
      </c>
      <c r="E87" s="211">
        <v>1.2</v>
      </c>
    </row>
    <row r="88" spans="3:6" ht="112.5" customHeight="1">
      <c r="C88" s="153"/>
      <c r="D88" s="214" t="s">
        <v>708</v>
      </c>
      <c r="E88" s="211">
        <v>7168.8</v>
      </c>
    </row>
    <row r="89" spans="3:6" ht="30.75" customHeight="1">
      <c r="C89" s="153"/>
      <c r="D89" s="214" t="s">
        <v>709</v>
      </c>
      <c r="E89" s="211">
        <v>286.7</v>
      </c>
    </row>
    <row r="90" spans="3:6" ht="33" customHeight="1">
      <c r="C90" s="153"/>
      <c r="D90" s="215" t="s">
        <v>710</v>
      </c>
      <c r="E90" s="211">
        <v>3738.8</v>
      </c>
    </row>
    <row r="91" spans="3:6" ht="63">
      <c r="C91" s="153"/>
      <c r="D91" s="216" t="s">
        <v>711</v>
      </c>
      <c r="E91" s="211">
        <v>395.1</v>
      </c>
    </row>
    <row r="92" spans="3:6" ht="63">
      <c r="C92" s="153"/>
      <c r="D92" s="216" t="s">
        <v>712</v>
      </c>
      <c r="E92" s="211">
        <v>43.7</v>
      </c>
    </row>
    <row r="93" spans="3:6" ht="78" customHeight="1">
      <c r="C93" s="153"/>
      <c r="D93" s="217" t="s">
        <v>713</v>
      </c>
      <c r="E93" s="211">
        <v>109.7</v>
      </c>
    </row>
    <row r="94" spans="3:6" ht="80.25" customHeight="1">
      <c r="C94" s="218" t="s">
        <v>714</v>
      </c>
      <c r="D94" s="219" t="s">
        <v>715</v>
      </c>
      <c r="E94" s="174">
        <v>6485.07024</v>
      </c>
    </row>
    <row r="95" spans="3:6" ht="84.75" customHeight="1">
      <c r="C95" s="153" t="s">
        <v>716</v>
      </c>
      <c r="D95" s="220" t="s">
        <v>717</v>
      </c>
      <c r="E95" s="155">
        <v>52.2</v>
      </c>
    </row>
    <row r="96" spans="3:6" ht="131.25" customHeight="1">
      <c r="C96" s="221" t="s">
        <v>718</v>
      </c>
      <c r="D96" s="222" t="s">
        <v>719</v>
      </c>
      <c r="E96" s="155">
        <v>1301.58</v>
      </c>
    </row>
    <row r="97" spans="3:6" ht="65.25" customHeight="1">
      <c r="C97" s="221" t="s">
        <v>720</v>
      </c>
      <c r="D97" s="222" t="s">
        <v>721</v>
      </c>
      <c r="E97" s="155">
        <f>2.9+186.32</f>
        <v>189.22</v>
      </c>
    </row>
    <row r="98" spans="3:6" ht="47.25">
      <c r="C98" s="153" t="s">
        <v>722</v>
      </c>
      <c r="D98" s="223" t="s">
        <v>723</v>
      </c>
      <c r="E98" s="155">
        <v>1596</v>
      </c>
    </row>
    <row r="99" spans="3:6" ht="36.75" customHeight="1">
      <c r="C99" s="218" t="s">
        <v>724</v>
      </c>
      <c r="D99" s="220" t="s">
        <v>725</v>
      </c>
      <c r="E99" s="155">
        <f>E100</f>
        <v>63.668880000000001</v>
      </c>
    </row>
    <row r="100" spans="3:6" ht="69" customHeight="1">
      <c r="C100" s="153"/>
      <c r="D100" s="224" t="s">
        <v>726</v>
      </c>
      <c r="E100" s="155">
        <v>63.668880000000001</v>
      </c>
    </row>
    <row r="101" spans="3:6" ht="21.75" customHeight="1">
      <c r="C101" s="225" t="s">
        <v>727</v>
      </c>
      <c r="D101" s="226" t="s">
        <v>728</v>
      </c>
      <c r="E101" s="155">
        <f>E102+E107</f>
        <v>21494.92787</v>
      </c>
    </row>
    <row r="102" spans="3:6" ht="86.25" customHeight="1">
      <c r="C102" s="225" t="s">
        <v>729</v>
      </c>
      <c r="D102" s="226" t="s">
        <v>730</v>
      </c>
      <c r="E102" s="155">
        <f>E103+E104+E105+E106</f>
        <v>8896.3818699999993</v>
      </c>
    </row>
    <row r="103" spans="3:6" ht="15.75">
      <c r="C103" s="225"/>
      <c r="D103" s="226" t="s">
        <v>731</v>
      </c>
      <c r="E103" s="155">
        <f>6144.3+296.27305+1315.008+227+125.20082</f>
        <v>8107.7818699999998</v>
      </c>
    </row>
    <row r="104" spans="3:6" ht="15.75">
      <c r="C104" s="225"/>
      <c r="D104" s="226" t="s">
        <v>732</v>
      </c>
      <c r="E104" s="155">
        <v>461.1</v>
      </c>
    </row>
    <row r="105" spans="3:6" ht="15.75">
      <c r="C105" s="225"/>
      <c r="D105" s="226" t="s">
        <v>733</v>
      </c>
      <c r="E105" s="155">
        <v>166.4</v>
      </c>
    </row>
    <row r="106" spans="3:6" ht="15.75">
      <c r="C106" s="225"/>
      <c r="D106" s="226" t="s">
        <v>734</v>
      </c>
      <c r="E106" s="155">
        <v>161.1</v>
      </c>
    </row>
    <row r="107" spans="3:6" ht="37.5" customHeight="1">
      <c r="C107" s="227" t="s">
        <v>735</v>
      </c>
      <c r="D107" s="228" t="s">
        <v>736</v>
      </c>
      <c r="E107" s="229">
        <f>E109+E108</f>
        <v>12598.546</v>
      </c>
    </row>
    <row r="108" spans="3:6" ht="48.75" customHeight="1">
      <c r="C108" s="227"/>
      <c r="D108" s="228" t="s">
        <v>737</v>
      </c>
      <c r="E108" s="230">
        <v>12154.65</v>
      </c>
    </row>
    <row r="109" spans="3:6" ht="35.25" customHeight="1">
      <c r="C109" s="231"/>
      <c r="D109" s="232" t="s">
        <v>738</v>
      </c>
      <c r="E109" s="229">
        <f>1315.008+443.896-1315.008</f>
        <v>443.89599999999996</v>
      </c>
      <c r="F109" s="233" t="s">
        <v>513</v>
      </c>
    </row>
  </sheetData>
  <mergeCells count="1">
    <mergeCell ref="C11:E11"/>
  </mergeCells>
  <pageMargins left="0.38" right="0.17" top="0.22" bottom="0.17" header="0.19" footer="0.17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403"/>
  <sheetViews>
    <sheetView view="pageBreakPreview" zoomScaleSheetLayoutView="100" zoomScalePageLayoutView="75" workbookViewId="0">
      <selection activeCell="C8" sqref="C8:D8"/>
    </sheetView>
  </sheetViews>
  <sheetFormatPr defaultRowHeight="14.25"/>
  <cols>
    <col min="1" max="1" width="14.42578125" style="1" customWidth="1"/>
    <col min="2" max="2" width="5.42578125" style="2" customWidth="1"/>
    <col min="3" max="3" width="67.42578125" style="2" customWidth="1"/>
    <col min="4" max="4" width="13.5703125" style="21" customWidth="1"/>
    <col min="5" max="5" width="3.28515625" style="2" customWidth="1"/>
    <col min="6" max="6" width="16.85546875" style="2" customWidth="1"/>
    <col min="7" max="7" width="14.7109375" style="2" customWidth="1"/>
    <col min="8" max="16384" width="9.140625" style="2"/>
  </cols>
  <sheetData>
    <row r="1" spans="1:4" ht="15">
      <c r="C1" s="255" t="s">
        <v>549</v>
      </c>
      <c r="D1" s="255"/>
    </row>
    <row r="2" spans="1:4" ht="15">
      <c r="C2" s="253" t="s">
        <v>0</v>
      </c>
      <c r="D2" s="253"/>
    </row>
    <row r="3" spans="1:4" ht="15">
      <c r="C3" s="253" t="s">
        <v>1</v>
      </c>
      <c r="D3" s="253"/>
    </row>
    <row r="4" spans="1:4" ht="15">
      <c r="C4" s="253" t="s">
        <v>741</v>
      </c>
      <c r="D4" s="253"/>
    </row>
    <row r="6" spans="1:4" ht="15">
      <c r="C6" s="255" t="s">
        <v>523</v>
      </c>
      <c r="D6" s="255"/>
    </row>
    <row r="7" spans="1:4" ht="15">
      <c r="C7" s="253" t="s">
        <v>0</v>
      </c>
      <c r="D7" s="253"/>
    </row>
    <row r="8" spans="1:4" ht="15">
      <c r="C8" s="253" t="s">
        <v>1</v>
      </c>
      <c r="D8" s="253"/>
    </row>
    <row r="9" spans="1:4" ht="15">
      <c r="C9" s="253" t="s">
        <v>2</v>
      </c>
      <c r="D9" s="253"/>
    </row>
    <row r="10" spans="1:4" ht="15">
      <c r="C10" s="3"/>
      <c r="D10" s="3"/>
    </row>
    <row r="11" spans="1:4" ht="15">
      <c r="C11" s="3"/>
      <c r="D11" s="4"/>
    </row>
    <row r="12" spans="1:4" ht="44.25" customHeight="1">
      <c r="A12" s="254" t="s">
        <v>3</v>
      </c>
      <c r="B12" s="254"/>
      <c r="C12" s="254"/>
      <c r="D12" s="254"/>
    </row>
    <row r="13" spans="1:4">
      <c r="B13" s="5"/>
      <c r="C13" s="5"/>
      <c r="D13" s="6"/>
    </row>
    <row r="14" spans="1:4" ht="18" customHeight="1">
      <c r="A14" s="7" t="s">
        <v>4</v>
      </c>
      <c r="B14" s="7" t="s">
        <v>5</v>
      </c>
      <c r="C14" s="7" t="s">
        <v>6</v>
      </c>
      <c r="D14" s="7" t="s">
        <v>7</v>
      </c>
    </row>
    <row r="15" spans="1:4" ht="14.25" customHeight="1">
      <c r="A15" s="52">
        <v>1</v>
      </c>
      <c r="B15" s="52">
        <v>2</v>
      </c>
      <c r="C15" s="52">
        <v>3</v>
      </c>
      <c r="D15" s="52">
        <v>4</v>
      </c>
    </row>
    <row r="16" spans="1:4" ht="36.75" customHeight="1">
      <c r="A16" s="53" t="s">
        <v>8</v>
      </c>
      <c r="B16" s="54"/>
      <c r="C16" s="55" t="s">
        <v>9</v>
      </c>
      <c r="D16" s="56">
        <f>D17+D29+D40+D65</f>
        <v>18830.960000000003</v>
      </c>
    </row>
    <row r="17" spans="1:4" ht="19.5" customHeight="1">
      <c r="A17" s="53" t="s">
        <v>10</v>
      </c>
      <c r="B17" s="54"/>
      <c r="C17" s="55" t="s">
        <v>11</v>
      </c>
      <c r="D17" s="56">
        <f>D18+D21+D26</f>
        <v>13694.300000000001</v>
      </c>
    </row>
    <row r="18" spans="1:4" ht="37.5" customHeight="1">
      <c r="A18" s="53" t="s">
        <v>12</v>
      </c>
      <c r="B18" s="57"/>
      <c r="C18" s="57" t="s">
        <v>544</v>
      </c>
      <c r="D18" s="56">
        <f>D19</f>
        <v>13367.6</v>
      </c>
    </row>
    <row r="19" spans="1:4" ht="32.25" customHeight="1">
      <c r="A19" s="53" t="s">
        <v>14</v>
      </c>
      <c r="B19" s="58"/>
      <c r="C19" s="58" t="s">
        <v>15</v>
      </c>
      <c r="D19" s="56">
        <f>D20</f>
        <v>13367.6</v>
      </c>
    </row>
    <row r="20" spans="1:4" ht="39" customHeight="1">
      <c r="A20" s="53"/>
      <c r="B20" s="59" t="s">
        <v>16</v>
      </c>
      <c r="C20" s="60" t="s">
        <v>17</v>
      </c>
      <c r="D20" s="56">
        <v>13367.6</v>
      </c>
    </row>
    <row r="21" spans="1:4" ht="48" customHeight="1">
      <c r="A21" s="53" t="s">
        <v>18</v>
      </c>
      <c r="B21" s="57"/>
      <c r="C21" s="57" t="s">
        <v>19</v>
      </c>
      <c r="D21" s="56">
        <f>D22+D24</f>
        <v>40</v>
      </c>
    </row>
    <row r="22" spans="1:4" ht="33.75" customHeight="1">
      <c r="A22" s="53" t="s">
        <v>20</v>
      </c>
      <c r="B22" s="61"/>
      <c r="C22" s="61" t="s">
        <v>21</v>
      </c>
      <c r="D22" s="56">
        <f>D23</f>
        <v>15</v>
      </c>
    </row>
    <row r="23" spans="1:4" ht="39" customHeight="1">
      <c r="A23" s="53"/>
      <c r="B23" s="59" t="s">
        <v>16</v>
      </c>
      <c r="C23" s="60" t="s">
        <v>17</v>
      </c>
      <c r="D23" s="56">
        <v>15</v>
      </c>
    </row>
    <row r="24" spans="1:4" ht="37.5" customHeight="1">
      <c r="A24" s="53" t="s">
        <v>22</v>
      </c>
      <c r="B24" s="61"/>
      <c r="C24" s="61" t="s">
        <v>23</v>
      </c>
      <c r="D24" s="56">
        <f>D25</f>
        <v>25</v>
      </c>
    </row>
    <row r="25" spans="1:4" ht="40.5" customHeight="1">
      <c r="A25" s="53"/>
      <c r="B25" s="59" t="s">
        <v>16</v>
      </c>
      <c r="C25" s="60" t="s">
        <v>17</v>
      </c>
      <c r="D25" s="56">
        <v>25</v>
      </c>
    </row>
    <row r="26" spans="1:4" ht="82.5" customHeight="1">
      <c r="A26" s="53" t="s">
        <v>24</v>
      </c>
      <c r="B26" s="59"/>
      <c r="C26" s="60" t="s">
        <v>25</v>
      </c>
      <c r="D26" s="56">
        <f>D27</f>
        <v>286.7</v>
      </c>
    </row>
    <row r="27" spans="1:4" ht="80.25" customHeight="1">
      <c r="A27" s="53" t="s">
        <v>26</v>
      </c>
      <c r="B27" s="59"/>
      <c r="C27" s="60" t="s">
        <v>27</v>
      </c>
      <c r="D27" s="56">
        <f>D28</f>
        <v>286.7</v>
      </c>
    </row>
    <row r="28" spans="1:4" ht="40.5" customHeight="1">
      <c r="A28" s="53"/>
      <c r="B28" s="59" t="s">
        <v>16</v>
      </c>
      <c r="C28" s="60" t="s">
        <v>17</v>
      </c>
      <c r="D28" s="56">
        <v>286.7</v>
      </c>
    </row>
    <row r="29" spans="1:4" ht="18.75" customHeight="1">
      <c r="A29" s="53" t="s">
        <v>28</v>
      </c>
      <c r="B29" s="65"/>
      <c r="C29" s="65" t="s">
        <v>29</v>
      </c>
      <c r="D29" s="8">
        <f>D30+D35</f>
        <v>905</v>
      </c>
    </row>
    <row r="30" spans="1:4" ht="36" customHeight="1">
      <c r="A30" s="53" t="s">
        <v>30</v>
      </c>
      <c r="B30" s="57"/>
      <c r="C30" s="57" t="s">
        <v>31</v>
      </c>
      <c r="D30" s="8">
        <f>D31+D33</f>
        <v>830</v>
      </c>
    </row>
    <row r="31" spans="1:4" ht="36" customHeight="1">
      <c r="A31" s="53" t="s">
        <v>32</v>
      </c>
      <c r="B31" s="61"/>
      <c r="C31" s="61" t="s">
        <v>33</v>
      </c>
      <c r="D31" s="8">
        <f>D32</f>
        <v>800</v>
      </c>
    </row>
    <row r="32" spans="1:4" ht="33" customHeight="1">
      <c r="A32" s="53"/>
      <c r="B32" s="59" t="s">
        <v>16</v>
      </c>
      <c r="C32" s="60" t="s">
        <v>17</v>
      </c>
      <c r="D32" s="8">
        <v>800</v>
      </c>
    </row>
    <row r="33" spans="1:4" ht="33" customHeight="1">
      <c r="A33" s="53" t="s">
        <v>34</v>
      </c>
      <c r="B33" s="61"/>
      <c r="C33" s="61" t="s">
        <v>35</v>
      </c>
      <c r="D33" s="8">
        <f>D34</f>
        <v>30</v>
      </c>
    </row>
    <row r="34" spans="1:4" ht="30" customHeight="1">
      <c r="A34" s="53"/>
      <c r="B34" s="59" t="s">
        <v>16</v>
      </c>
      <c r="C34" s="60" t="s">
        <v>17</v>
      </c>
      <c r="D34" s="8">
        <v>30</v>
      </c>
    </row>
    <row r="35" spans="1:4" ht="33" customHeight="1">
      <c r="A35" s="53" t="s">
        <v>36</v>
      </c>
      <c r="B35" s="57"/>
      <c r="C35" s="57" t="s">
        <v>37</v>
      </c>
      <c r="D35" s="8">
        <f>D36+D38</f>
        <v>75</v>
      </c>
    </row>
    <row r="36" spans="1:4" ht="33" customHeight="1">
      <c r="A36" s="53" t="s">
        <v>38</v>
      </c>
      <c r="B36" s="57"/>
      <c r="C36" s="61" t="s">
        <v>39</v>
      </c>
      <c r="D36" s="8">
        <f>D37</f>
        <v>25</v>
      </c>
    </row>
    <row r="37" spans="1:4" ht="35.25" customHeight="1">
      <c r="A37" s="53"/>
      <c r="B37" s="9" t="s">
        <v>16</v>
      </c>
      <c r="C37" s="60" t="s">
        <v>17</v>
      </c>
      <c r="D37" s="8">
        <v>25</v>
      </c>
    </row>
    <row r="38" spans="1:4" ht="35.25" customHeight="1">
      <c r="A38" s="53" t="s">
        <v>40</v>
      </c>
      <c r="B38" s="61"/>
      <c r="C38" s="61" t="s">
        <v>41</v>
      </c>
      <c r="D38" s="8">
        <f>D39</f>
        <v>50</v>
      </c>
    </row>
    <row r="39" spans="1:4" ht="35.25" customHeight="1">
      <c r="A39" s="53"/>
      <c r="B39" s="59" t="s">
        <v>16</v>
      </c>
      <c r="C39" s="60" t="s">
        <v>17</v>
      </c>
      <c r="D39" s="8">
        <v>50</v>
      </c>
    </row>
    <row r="40" spans="1:4" ht="20.25" customHeight="1">
      <c r="A40" s="53" t="s">
        <v>42</v>
      </c>
      <c r="B40" s="65"/>
      <c r="C40" s="65" t="s">
        <v>43</v>
      </c>
      <c r="D40" s="8">
        <f>D41+D46+D51+D56</f>
        <v>4151.8600000000006</v>
      </c>
    </row>
    <row r="41" spans="1:4" ht="35.25" customHeight="1">
      <c r="A41" s="53" t="s">
        <v>44</v>
      </c>
      <c r="B41" s="66"/>
      <c r="C41" s="66" t="s">
        <v>45</v>
      </c>
      <c r="D41" s="8">
        <f>D42+D44</f>
        <v>30</v>
      </c>
    </row>
    <row r="42" spans="1:4" ht="35.25" customHeight="1">
      <c r="A42" s="53" t="s">
        <v>46</v>
      </c>
      <c r="B42" s="58"/>
      <c r="C42" s="58" t="s">
        <v>47</v>
      </c>
      <c r="D42" s="8">
        <f>D43</f>
        <v>20</v>
      </c>
    </row>
    <row r="43" spans="1:4" ht="35.25" customHeight="1">
      <c r="A43" s="53"/>
      <c r="B43" s="59" t="s">
        <v>16</v>
      </c>
      <c r="C43" s="60" t="s">
        <v>17</v>
      </c>
      <c r="D43" s="8">
        <v>20</v>
      </c>
    </row>
    <row r="44" spans="1:4" ht="35.25" customHeight="1">
      <c r="A44" s="53" t="s">
        <v>48</v>
      </c>
      <c r="B44" s="58"/>
      <c r="C44" s="58" t="s">
        <v>49</v>
      </c>
      <c r="D44" s="8">
        <f>D45</f>
        <v>10</v>
      </c>
    </row>
    <row r="45" spans="1:4" ht="35.25" customHeight="1">
      <c r="A45" s="53"/>
      <c r="B45" s="59" t="s">
        <v>16</v>
      </c>
      <c r="C45" s="60" t="s">
        <v>17</v>
      </c>
      <c r="D45" s="8">
        <v>10</v>
      </c>
    </row>
    <row r="46" spans="1:4" ht="35.25" customHeight="1">
      <c r="A46" s="53" t="s">
        <v>50</v>
      </c>
      <c r="B46" s="66"/>
      <c r="C46" s="66" t="s">
        <v>51</v>
      </c>
      <c r="D46" s="8">
        <f>D47+D49</f>
        <v>70</v>
      </c>
    </row>
    <row r="47" spans="1:4" ht="35.25" customHeight="1">
      <c r="A47" s="53" t="s">
        <v>52</v>
      </c>
      <c r="B47" s="58"/>
      <c r="C47" s="58" t="s">
        <v>53</v>
      </c>
      <c r="D47" s="8">
        <f>D48</f>
        <v>30</v>
      </c>
    </row>
    <row r="48" spans="1:4" ht="35.25" customHeight="1">
      <c r="A48" s="53"/>
      <c r="B48" s="59" t="s">
        <v>16</v>
      </c>
      <c r="C48" s="60" t="s">
        <v>17</v>
      </c>
      <c r="D48" s="8">
        <v>30</v>
      </c>
    </row>
    <row r="49" spans="1:4" ht="35.25" customHeight="1">
      <c r="A49" s="53" t="s">
        <v>54</v>
      </c>
      <c r="B49" s="58"/>
      <c r="C49" s="58" t="s">
        <v>55</v>
      </c>
      <c r="D49" s="8">
        <f>D50</f>
        <v>40</v>
      </c>
    </row>
    <row r="50" spans="1:4" ht="35.25" customHeight="1">
      <c r="A50" s="53"/>
      <c r="B50" s="59" t="s">
        <v>16</v>
      </c>
      <c r="C50" s="60" t="s">
        <v>17</v>
      </c>
      <c r="D50" s="8">
        <v>40</v>
      </c>
    </row>
    <row r="51" spans="1:4" ht="38.25" customHeight="1">
      <c r="A51" s="53" t="s">
        <v>56</v>
      </c>
      <c r="B51" s="66"/>
      <c r="C51" s="66" t="s">
        <v>57</v>
      </c>
      <c r="D51" s="8">
        <f>D52+D54</f>
        <v>175</v>
      </c>
    </row>
    <row r="52" spans="1:4" ht="48" customHeight="1">
      <c r="A52" s="53" t="s">
        <v>58</v>
      </c>
      <c r="B52" s="58"/>
      <c r="C52" s="58" t="s">
        <v>59</v>
      </c>
      <c r="D52" s="8">
        <f>D53</f>
        <v>155</v>
      </c>
    </row>
    <row r="53" spans="1:4" ht="43.5" customHeight="1">
      <c r="A53" s="53"/>
      <c r="B53" s="59" t="s">
        <v>16</v>
      </c>
      <c r="C53" s="60" t="s">
        <v>17</v>
      </c>
      <c r="D53" s="8">
        <v>155</v>
      </c>
    </row>
    <row r="54" spans="1:4" ht="35.25" customHeight="1">
      <c r="A54" s="53" t="s">
        <v>60</v>
      </c>
      <c r="B54" s="58"/>
      <c r="C54" s="58" t="s">
        <v>61</v>
      </c>
      <c r="D54" s="8">
        <f>D55</f>
        <v>20</v>
      </c>
    </row>
    <row r="55" spans="1:4" ht="35.25" customHeight="1">
      <c r="A55" s="53"/>
      <c r="B55" s="59" t="s">
        <v>16</v>
      </c>
      <c r="C55" s="60" t="s">
        <v>17</v>
      </c>
      <c r="D55" s="8">
        <v>20</v>
      </c>
    </row>
    <row r="56" spans="1:4" ht="35.25" customHeight="1">
      <c r="A56" s="53" t="s">
        <v>62</v>
      </c>
      <c r="B56" s="66"/>
      <c r="C56" s="66" t="s">
        <v>63</v>
      </c>
      <c r="D56" s="8">
        <f>D60+D57+D63</f>
        <v>3876.86</v>
      </c>
    </row>
    <row r="57" spans="1:4" ht="19.5" customHeight="1">
      <c r="A57" s="67" t="s">
        <v>529</v>
      </c>
      <c r="B57" s="66"/>
      <c r="C57" s="68" t="s">
        <v>530</v>
      </c>
      <c r="D57" s="8">
        <f>D58+D59</f>
        <v>887.79200000000003</v>
      </c>
    </row>
    <row r="58" spans="1:4" ht="21.75" customHeight="1">
      <c r="A58" s="53"/>
      <c r="B58" s="59" t="s">
        <v>65</v>
      </c>
      <c r="C58" s="69" t="s">
        <v>66</v>
      </c>
      <c r="D58" s="8">
        <v>443.89600000000002</v>
      </c>
    </row>
    <row r="59" spans="1:4" ht="22.5" customHeight="1">
      <c r="A59" s="53"/>
      <c r="B59" s="63" t="s">
        <v>166</v>
      </c>
      <c r="C59" s="64" t="s">
        <v>167</v>
      </c>
      <c r="D59" s="8">
        <v>443.89600000000002</v>
      </c>
    </row>
    <row r="60" spans="1:4" ht="20.25" customHeight="1">
      <c r="A60" s="53" t="s">
        <v>531</v>
      </c>
      <c r="B60" s="58"/>
      <c r="C60" s="58" t="s">
        <v>64</v>
      </c>
      <c r="D60" s="8">
        <f>D61+D62</f>
        <v>2402.2240000000002</v>
      </c>
    </row>
    <row r="61" spans="1:4" ht="21" customHeight="1">
      <c r="A61" s="53"/>
      <c r="B61" s="59" t="s">
        <v>65</v>
      </c>
      <c r="C61" s="69" t="s">
        <v>66</v>
      </c>
      <c r="D61" s="8">
        <v>1531.1120000000001</v>
      </c>
    </row>
    <row r="62" spans="1:4" ht="21" customHeight="1">
      <c r="A62" s="53"/>
      <c r="B62" s="63" t="s">
        <v>166</v>
      </c>
      <c r="C62" s="64" t="s">
        <v>167</v>
      </c>
      <c r="D62" s="8">
        <v>871.11199999999997</v>
      </c>
    </row>
    <row r="63" spans="1:4" ht="21" customHeight="1">
      <c r="A63" s="67" t="s">
        <v>538</v>
      </c>
      <c r="B63" s="63"/>
      <c r="C63" s="68" t="s">
        <v>530</v>
      </c>
      <c r="D63" s="8">
        <f>D64</f>
        <v>586.84400000000005</v>
      </c>
    </row>
    <row r="64" spans="1:4" ht="21" customHeight="1">
      <c r="A64" s="53"/>
      <c r="B64" s="59" t="s">
        <v>65</v>
      </c>
      <c r="C64" s="69" t="s">
        <v>66</v>
      </c>
      <c r="D64" s="8">
        <f>335.551+251.293</f>
        <v>586.84400000000005</v>
      </c>
    </row>
    <row r="65" spans="1:4" ht="20.25" customHeight="1">
      <c r="A65" s="53" t="s">
        <v>67</v>
      </c>
      <c r="B65" s="64"/>
      <c r="C65" s="64" t="s">
        <v>68</v>
      </c>
      <c r="D65" s="8">
        <f>D66</f>
        <v>79.8</v>
      </c>
    </row>
    <row r="66" spans="1:4" ht="35.25" customHeight="1">
      <c r="A66" s="53" t="s">
        <v>69</v>
      </c>
      <c r="B66" s="66"/>
      <c r="C66" s="66" t="s">
        <v>70</v>
      </c>
      <c r="D66" s="8">
        <f>D67+D69</f>
        <v>79.8</v>
      </c>
    </row>
    <row r="67" spans="1:4" ht="35.25" customHeight="1">
      <c r="A67" s="53" t="s">
        <v>71</v>
      </c>
      <c r="B67" s="58"/>
      <c r="C67" s="58" t="s">
        <v>72</v>
      </c>
      <c r="D67" s="8">
        <f>D68</f>
        <v>20</v>
      </c>
    </row>
    <row r="68" spans="1:4" ht="25.5" customHeight="1">
      <c r="A68" s="53"/>
      <c r="B68" s="59" t="s">
        <v>65</v>
      </c>
      <c r="C68" s="69" t="s">
        <v>66</v>
      </c>
      <c r="D68" s="8">
        <v>20</v>
      </c>
    </row>
    <row r="69" spans="1:4" ht="35.25" customHeight="1">
      <c r="A69" s="53" t="s">
        <v>73</v>
      </c>
      <c r="B69" s="58"/>
      <c r="C69" s="58" t="s">
        <v>74</v>
      </c>
      <c r="D69" s="8">
        <f>D70</f>
        <v>59.8</v>
      </c>
    </row>
    <row r="70" spans="1:4" ht="35.25" customHeight="1">
      <c r="A70" s="53"/>
      <c r="B70" s="59" t="s">
        <v>75</v>
      </c>
      <c r="C70" s="69" t="s">
        <v>76</v>
      </c>
      <c r="D70" s="8">
        <v>59.8</v>
      </c>
    </row>
    <row r="71" spans="1:4" ht="33.75" customHeight="1">
      <c r="A71" s="53" t="s">
        <v>77</v>
      </c>
      <c r="B71" s="70"/>
      <c r="C71" s="10" t="s">
        <v>78</v>
      </c>
      <c r="D71" s="56">
        <f>D72+D84+D93</f>
        <v>9112.3112500000007</v>
      </c>
    </row>
    <row r="72" spans="1:4" ht="22.5" customHeight="1">
      <c r="A72" s="53" t="s">
        <v>79</v>
      </c>
      <c r="B72" s="66"/>
      <c r="C72" s="66" t="s">
        <v>80</v>
      </c>
      <c r="D72" s="56">
        <f>D76+D73+D79</f>
        <v>8501.3112500000007</v>
      </c>
    </row>
    <row r="73" spans="1:4" ht="34.5" customHeight="1">
      <c r="A73" s="53" t="s">
        <v>81</v>
      </c>
      <c r="B73" s="71"/>
      <c r="C73" s="71" t="s">
        <v>82</v>
      </c>
      <c r="D73" s="56">
        <f>D74</f>
        <v>5505</v>
      </c>
    </row>
    <row r="74" spans="1:4" ht="39.75" customHeight="1">
      <c r="A74" s="53" t="s">
        <v>83</v>
      </c>
      <c r="B74" s="58"/>
      <c r="C74" s="58" t="s">
        <v>15</v>
      </c>
      <c r="D74" s="56">
        <f>D75</f>
        <v>5505</v>
      </c>
    </row>
    <row r="75" spans="1:4" ht="36" customHeight="1">
      <c r="A75" s="53"/>
      <c r="B75" s="59" t="s">
        <v>16</v>
      </c>
      <c r="C75" s="72" t="s">
        <v>17</v>
      </c>
      <c r="D75" s="56">
        <v>5505</v>
      </c>
    </row>
    <row r="76" spans="1:4" ht="45.6" customHeight="1">
      <c r="A76" s="53" t="s">
        <v>84</v>
      </c>
      <c r="B76" s="66"/>
      <c r="C76" s="66" t="s">
        <v>85</v>
      </c>
      <c r="D76" s="56">
        <f>D77</f>
        <v>430</v>
      </c>
    </row>
    <row r="77" spans="1:4" ht="36" customHeight="1">
      <c r="A77" s="53" t="s">
        <v>86</v>
      </c>
      <c r="B77" s="61"/>
      <c r="C77" s="10" t="s">
        <v>87</v>
      </c>
      <c r="D77" s="56">
        <f>D78</f>
        <v>430</v>
      </c>
    </row>
    <row r="78" spans="1:4" ht="35.25" customHeight="1">
      <c r="A78" s="53"/>
      <c r="B78" s="59" t="s">
        <v>16</v>
      </c>
      <c r="C78" s="72" t="s">
        <v>17</v>
      </c>
      <c r="D78" s="56">
        <v>430</v>
      </c>
    </row>
    <row r="79" spans="1:4" ht="49.5" customHeight="1">
      <c r="A79" s="53" t="s">
        <v>88</v>
      </c>
      <c r="B79" s="71"/>
      <c r="C79" s="71" t="s">
        <v>89</v>
      </c>
      <c r="D79" s="56">
        <f>D80+D82</f>
        <v>2566.3112500000002</v>
      </c>
    </row>
    <row r="80" spans="1:4" ht="35.25" customHeight="1">
      <c r="A80" s="53" t="s">
        <v>90</v>
      </c>
      <c r="B80" s="61"/>
      <c r="C80" s="61" t="s">
        <v>91</v>
      </c>
      <c r="D80" s="56">
        <f>D81</f>
        <v>45</v>
      </c>
    </row>
    <row r="81" spans="1:4" ht="35.25" customHeight="1">
      <c r="A81" s="53"/>
      <c r="B81" s="59" t="s">
        <v>16</v>
      </c>
      <c r="C81" s="72" t="s">
        <v>17</v>
      </c>
      <c r="D81" s="56">
        <v>45</v>
      </c>
    </row>
    <row r="82" spans="1:4" ht="49.5" customHeight="1">
      <c r="A82" s="53" t="s">
        <v>560</v>
      </c>
      <c r="B82" s="61"/>
      <c r="C82" s="61" t="s">
        <v>561</v>
      </c>
      <c r="D82" s="56">
        <f>D83</f>
        <v>2521.3112500000002</v>
      </c>
    </row>
    <row r="83" spans="1:4" ht="35.25" customHeight="1">
      <c r="A83" s="53"/>
      <c r="B83" s="59" t="s">
        <v>16</v>
      </c>
      <c r="C83" s="72" t="s">
        <v>17</v>
      </c>
      <c r="D83" s="56">
        <v>2521.3112500000002</v>
      </c>
    </row>
    <row r="84" spans="1:4" ht="36" customHeight="1">
      <c r="A84" s="53" t="s">
        <v>92</v>
      </c>
      <c r="B84" s="66"/>
      <c r="C84" s="66" t="s">
        <v>93</v>
      </c>
      <c r="D84" s="56">
        <f>D85+D90</f>
        <v>525</v>
      </c>
    </row>
    <row r="85" spans="1:4" ht="48.75" customHeight="1">
      <c r="A85" s="53" t="s">
        <v>94</v>
      </c>
      <c r="B85" s="66"/>
      <c r="C85" s="66" t="s">
        <v>95</v>
      </c>
      <c r="D85" s="56">
        <f>D86+D88</f>
        <v>495</v>
      </c>
    </row>
    <row r="86" spans="1:4" ht="30.75" customHeight="1">
      <c r="A86" s="53" t="s">
        <v>96</v>
      </c>
      <c r="B86" s="61"/>
      <c r="C86" s="61" t="s">
        <v>97</v>
      </c>
      <c r="D86" s="56">
        <f>D87</f>
        <v>450</v>
      </c>
    </row>
    <row r="87" spans="1:4" ht="35.25" customHeight="1">
      <c r="A87" s="53"/>
      <c r="B87" s="59" t="s">
        <v>16</v>
      </c>
      <c r="C87" s="72" t="s">
        <v>17</v>
      </c>
      <c r="D87" s="56">
        <v>450</v>
      </c>
    </row>
    <row r="88" spans="1:4" ht="35.25" customHeight="1">
      <c r="A88" s="53" t="s">
        <v>98</v>
      </c>
      <c r="B88" s="61"/>
      <c r="C88" s="61" t="s">
        <v>99</v>
      </c>
      <c r="D88" s="56">
        <f>D89</f>
        <v>45</v>
      </c>
    </row>
    <row r="89" spans="1:4" ht="35.25" customHeight="1">
      <c r="A89" s="53"/>
      <c r="B89" s="59" t="s">
        <v>16</v>
      </c>
      <c r="C89" s="72" t="s">
        <v>17</v>
      </c>
      <c r="D89" s="56">
        <v>45</v>
      </c>
    </row>
    <row r="90" spans="1:4" ht="34.15" customHeight="1">
      <c r="A90" s="53" t="s">
        <v>100</v>
      </c>
      <c r="B90" s="66"/>
      <c r="C90" s="66" t="s">
        <v>101</v>
      </c>
      <c r="D90" s="56">
        <f>D91</f>
        <v>30</v>
      </c>
    </row>
    <row r="91" spans="1:4" ht="33.75" customHeight="1">
      <c r="A91" s="53" t="s">
        <v>102</v>
      </c>
      <c r="B91" s="61"/>
      <c r="C91" s="61" t="s">
        <v>103</v>
      </c>
      <c r="D91" s="56">
        <f>D92</f>
        <v>30</v>
      </c>
    </row>
    <row r="92" spans="1:4" ht="36" customHeight="1">
      <c r="A92" s="53"/>
      <c r="B92" s="59" t="s">
        <v>16</v>
      </c>
      <c r="C92" s="72" t="s">
        <v>17</v>
      </c>
      <c r="D92" s="56">
        <v>30</v>
      </c>
    </row>
    <row r="93" spans="1:4" ht="41.25" customHeight="1">
      <c r="A93" s="53" t="s">
        <v>104</v>
      </c>
      <c r="B93" s="66"/>
      <c r="C93" s="66" t="s">
        <v>105</v>
      </c>
      <c r="D93" s="56">
        <f>D94+D99</f>
        <v>86</v>
      </c>
    </row>
    <row r="94" spans="1:4" ht="47.25" customHeight="1">
      <c r="A94" s="53" t="s">
        <v>106</v>
      </c>
      <c r="B94" s="66"/>
      <c r="C94" s="66" t="s">
        <v>107</v>
      </c>
      <c r="D94" s="56">
        <f>D95+D97</f>
        <v>46</v>
      </c>
    </row>
    <row r="95" spans="1:4" ht="33" customHeight="1">
      <c r="A95" s="53" t="s">
        <v>108</v>
      </c>
      <c r="B95" s="61"/>
      <c r="C95" s="61" t="s">
        <v>109</v>
      </c>
      <c r="D95" s="56">
        <f>D96</f>
        <v>5</v>
      </c>
    </row>
    <row r="96" spans="1:4" ht="37.5" customHeight="1">
      <c r="A96" s="73"/>
      <c r="B96" s="59" t="s">
        <v>16</v>
      </c>
      <c r="C96" s="72" t="s">
        <v>17</v>
      </c>
      <c r="D96" s="56">
        <v>5</v>
      </c>
    </row>
    <row r="97" spans="1:4" ht="31.5" customHeight="1">
      <c r="A97" s="53" t="s">
        <v>110</v>
      </c>
      <c r="B97" s="61"/>
      <c r="C97" s="61" t="s">
        <v>111</v>
      </c>
      <c r="D97" s="56">
        <f>D98</f>
        <v>41</v>
      </c>
    </row>
    <row r="98" spans="1:4" ht="37.5" customHeight="1">
      <c r="A98" s="73"/>
      <c r="B98" s="59" t="s">
        <v>16</v>
      </c>
      <c r="C98" s="72" t="s">
        <v>17</v>
      </c>
      <c r="D98" s="56">
        <v>41</v>
      </c>
    </row>
    <row r="99" spans="1:4" ht="36" customHeight="1">
      <c r="A99" s="53" t="s">
        <v>112</v>
      </c>
      <c r="B99" s="61"/>
      <c r="C99" s="61" t="s">
        <v>113</v>
      </c>
      <c r="D99" s="56">
        <f>D100</f>
        <v>40</v>
      </c>
    </row>
    <row r="100" spans="1:4" ht="36" customHeight="1">
      <c r="A100" s="53" t="s">
        <v>114</v>
      </c>
      <c r="B100" s="61"/>
      <c r="C100" s="61" t="s">
        <v>115</v>
      </c>
      <c r="D100" s="56">
        <f>D101</f>
        <v>40</v>
      </c>
    </row>
    <row r="101" spans="1:4" ht="41.25" customHeight="1">
      <c r="A101" s="73"/>
      <c r="B101" s="59" t="s">
        <v>16</v>
      </c>
      <c r="C101" s="72" t="s">
        <v>17</v>
      </c>
      <c r="D101" s="56">
        <v>40</v>
      </c>
    </row>
    <row r="102" spans="1:4" ht="36" customHeight="1">
      <c r="A102" s="53" t="s">
        <v>116</v>
      </c>
      <c r="B102" s="74"/>
      <c r="C102" s="74" t="s">
        <v>117</v>
      </c>
      <c r="D102" s="8">
        <f>D103</f>
        <v>271</v>
      </c>
    </row>
    <row r="103" spans="1:4" ht="39" customHeight="1">
      <c r="A103" s="53" t="s">
        <v>118</v>
      </c>
      <c r="B103" s="74"/>
      <c r="C103" s="65" t="s">
        <v>119</v>
      </c>
      <c r="D103" s="8">
        <f>D104+D107</f>
        <v>271</v>
      </c>
    </row>
    <row r="104" spans="1:4" ht="41.25" customHeight="1">
      <c r="A104" s="53" t="s">
        <v>120</v>
      </c>
      <c r="B104" s="66"/>
      <c r="C104" s="66" t="s">
        <v>121</v>
      </c>
      <c r="D104" s="8">
        <f>D105</f>
        <v>66</v>
      </c>
    </row>
    <row r="105" spans="1:4" ht="33.75" customHeight="1">
      <c r="A105" s="53" t="s">
        <v>122</v>
      </c>
      <c r="B105" s="61"/>
      <c r="C105" s="61" t="s">
        <v>123</v>
      </c>
      <c r="D105" s="8">
        <f>D106</f>
        <v>66</v>
      </c>
    </row>
    <row r="106" spans="1:4" ht="41.25" customHeight="1">
      <c r="A106" s="75"/>
      <c r="B106" s="59" t="s">
        <v>16</v>
      </c>
      <c r="C106" s="72" t="s">
        <v>17</v>
      </c>
      <c r="D106" s="8">
        <v>66</v>
      </c>
    </row>
    <row r="107" spans="1:4" ht="49.5" customHeight="1">
      <c r="A107" s="53" t="s">
        <v>124</v>
      </c>
      <c r="B107" s="66"/>
      <c r="C107" s="66" t="s">
        <v>125</v>
      </c>
      <c r="D107" s="8">
        <f>D108+D110</f>
        <v>205</v>
      </c>
    </row>
    <row r="108" spans="1:4" ht="24.75" customHeight="1">
      <c r="A108" s="53" t="s">
        <v>126</v>
      </c>
      <c r="B108" s="61"/>
      <c r="C108" s="61" t="s">
        <v>127</v>
      </c>
      <c r="D108" s="8">
        <f>D109</f>
        <v>165</v>
      </c>
    </row>
    <row r="109" spans="1:4" ht="36.75" customHeight="1">
      <c r="A109" s="75"/>
      <c r="B109" s="59" t="s">
        <v>16</v>
      </c>
      <c r="C109" s="72" t="s">
        <v>17</v>
      </c>
      <c r="D109" s="8">
        <v>165</v>
      </c>
    </row>
    <row r="110" spans="1:4" ht="47.25" customHeight="1">
      <c r="A110" s="53" t="s">
        <v>128</v>
      </c>
      <c r="B110" s="61"/>
      <c r="C110" s="61" t="s">
        <v>129</v>
      </c>
      <c r="D110" s="8">
        <f>D111</f>
        <v>40</v>
      </c>
    </row>
    <row r="111" spans="1:4" ht="41.25" customHeight="1">
      <c r="A111" s="75"/>
      <c r="B111" s="59" t="s">
        <v>16</v>
      </c>
      <c r="C111" s="72" t="s">
        <v>17</v>
      </c>
      <c r="D111" s="8">
        <v>40</v>
      </c>
    </row>
    <row r="112" spans="1:4" ht="18" customHeight="1">
      <c r="A112" s="53" t="s">
        <v>130</v>
      </c>
      <c r="B112" s="76"/>
      <c r="C112" s="64" t="s">
        <v>131</v>
      </c>
      <c r="D112" s="8">
        <f>D113+D119</f>
        <v>249.22</v>
      </c>
    </row>
    <row r="113" spans="1:4" ht="35.25" customHeight="1">
      <c r="A113" s="53" t="s">
        <v>132</v>
      </c>
      <c r="B113" s="76"/>
      <c r="C113" s="66" t="s">
        <v>133</v>
      </c>
      <c r="D113" s="8">
        <f>D114</f>
        <v>189.22</v>
      </c>
    </row>
    <row r="114" spans="1:4" ht="32.450000000000003" customHeight="1">
      <c r="A114" s="53" t="s">
        <v>135</v>
      </c>
      <c r="B114" s="80"/>
      <c r="C114" s="81" t="s">
        <v>136</v>
      </c>
      <c r="D114" s="8">
        <f>D115+D117</f>
        <v>189.22</v>
      </c>
    </row>
    <row r="115" spans="1:4" ht="50.25" customHeight="1">
      <c r="A115" s="131" t="s">
        <v>137</v>
      </c>
      <c r="B115" s="80"/>
      <c r="C115" s="82" t="s">
        <v>138</v>
      </c>
      <c r="D115" s="8">
        <f>D116</f>
        <v>2.9</v>
      </c>
    </row>
    <row r="116" spans="1:4" ht="19.5" customHeight="1">
      <c r="A116" s="7"/>
      <c r="B116" s="79">
        <v>800</v>
      </c>
      <c r="C116" s="64" t="s">
        <v>134</v>
      </c>
      <c r="D116" s="8">
        <v>2.9</v>
      </c>
    </row>
    <row r="117" spans="1:4" ht="40.5" customHeight="1">
      <c r="A117" s="53" t="s">
        <v>139</v>
      </c>
      <c r="B117" s="79"/>
      <c r="C117" s="64" t="s">
        <v>140</v>
      </c>
      <c r="D117" s="8">
        <f>D118</f>
        <v>186.32</v>
      </c>
    </row>
    <row r="118" spans="1:4" ht="19.5" customHeight="1">
      <c r="A118" s="7"/>
      <c r="B118" s="79">
        <v>800</v>
      </c>
      <c r="C118" s="64" t="s">
        <v>134</v>
      </c>
      <c r="D118" s="8">
        <v>186.32</v>
      </c>
    </row>
    <row r="119" spans="1:4" ht="37.5" customHeight="1">
      <c r="A119" s="53" t="s">
        <v>141</v>
      </c>
      <c r="B119" s="79"/>
      <c r="C119" s="66" t="s">
        <v>142</v>
      </c>
      <c r="D119" s="8">
        <f>D120</f>
        <v>60</v>
      </c>
    </row>
    <row r="120" spans="1:4" ht="48.6" customHeight="1">
      <c r="A120" s="53" t="s">
        <v>143</v>
      </c>
      <c r="B120" s="66"/>
      <c r="C120" s="66" t="s">
        <v>144</v>
      </c>
      <c r="D120" s="8">
        <f>D121</f>
        <v>60</v>
      </c>
    </row>
    <row r="121" spans="1:4" ht="32.25" customHeight="1">
      <c r="A121" s="53" t="s">
        <v>145</v>
      </c>
      <c r="B121" s="66"/>
      <c r="C121" s="66" t="s">
        <v>146</v>
      </c>
      <c r="D121" s="8">
        <f>D122</f>
        <v>60</v>
      </c>
    </row>
    <row r="122" spans="1:4" ht="45" customHeight="1">
      <c r="A122" s="53"/>
      <c r="B122" s="59" t="s">
        <v>16</v>
      </c>
      <c r="C122" s="72" t="s">
        <v>17</v>
      </c>
      <c r="D122" s="8">
        <v>60</v>
      </c>
    </row>
    <row r="123" spans="1:4" ht="49.5" customHeight="1">
      <c r="A123" s="53" t="s">
        <v>147</v>
      </c>
      <c r="B123" s="11"/>
      <c r="C123" s="10" t="s">
        <v>148</v>
      </c>
      <c r="D123" s="8">
        <f>D124+D157</f>
        <v>106483.07941000001</v>
      </c>
    </row>
    <row r="124" spans="1:4" ht="40.5" customHeight="1">
      <c r="A124" s="53" t="s">
        <v>149</v>
      </c>
      <c r="B124" s="66"/>
      <c r="C124" s="66" t="s">
        <v>150</v>
      </c>
      <c r="D124" s="8">
        <f>D125+D130+D144+D154+D149</f>
        <v>106353.07941000001</v>
      </c>
    </row>
    <row r="125" spans="1:4" ht="51.75" customHeight="1">
      <c r="A125" s="53" t="s">
        <v>151</v>
      </c>
      <c r="B125" s="84"/>
      <c r="C125" s="84" t="s">
        <v>152</v>
      </c>
      <c r="D125" s="8">
        <f>D126+D128</f>
        <v>5116.2</v>
      </c>
    </row>
    <row r="126" spans="1:4" ht="47.25" customHeight="1">
      <c r="A126" s="53" t="s">
        <v>153</v>
      </c>
      <c r="B126" s="85"/>
      <c r="C126" s="85" t="s">
        <v>539</v>
      </c>
      <c r="D126" s="8">
        <f>D127</f>
        <v>3987.2</v>
      </c>
    </row>
    <row r="127" spans="1:4" ht="36" customHeight="1">
      <c r="A127" s="80"/>
      <c r="B127" s="86" t="s">
        <v>154</v>
      </c>
      <c r="C127" s="87" t="s">
        <v>155</v>
      </c>
      <c r="D127" s="8">
        <v>3987.2</v>
      </c>
    </row>
    <row r="128" spans="1:4" ht="48.75" customHeight="1">
      <c r="A128" s="80" t="s">
        <v>540</v>
      </c>
      <c r="B128" s="86"/>
      <c r="C128" s="85" t="s">
        <v>539</v>
      </c>
      <c r="D128" s="8">
        <f>D129</f>
        <v>1129</v>
      </c>
    </row>
    <row r="129" spans="1:4" ht="34.5" customHeight="1">
      <c r="A129" s="80"/>
      <c r="B129" s="86" t="s">
        <v>154</v>
      </c>
      <c r="C129" s="87" t="s">
        <v>155</v>
      </c>
      <c r="D129" s="8">
        <v>1129</v>
      </c>
    </row>
    <row r="130" spans="1:4" ht="39" customHeight="1">
      <c r="A130" s="53" t="s">
        <v>156</v>
      </c>
      <c r="B130" s="88"/>
      <c r="C130" s="89" t="s">
        <v>157</v>
      </c>
      <c r="D130" s="8">
        <f>D133+D136+D138+D142+D131+D140</f>
        <v>78532.689410000006</v>
      </c>
    </row>
    <row r="131" spans="1:4" ht="27" customHeight="1">
      <c r="A131" s="53" t="s">
        <v>551</v>
      </c>
      <c r="B131" s="90"/>
      <c r="C131" s="90" t="s">
        <v>159</v>
      </c>
      <c r="D131" s="8">
        <f>D132</f>
        <v>1260.9133100000001</v>
      </c>
    </row>
    <row r="132" spans="1:4" ht="36" customHeight="1">
      <c r="A132" s="53"/>
      <c r="B132" s="83" t="s">
        <v>75</v>
      </c>
      <c r="C132" s="69" t="s">
        <v>76</v>
      </c>
      <c r="D132" s="8">
        <f>1145.92273+206.392-91.40142</f>
        <v>1260.9133100000001</v>
      </c>
    </row>
    <row r="133" spans="1:4" ht="21.75" customHeight="1">
      <c r="A133" s="53" t="s">
        <v>158</v>
      </c>
      <c r="B133" s="90"/>
      <c r="C133" s="90" t="s">
        <v>159</v>
      </c>
      <c r="D133" s="8">
        <f>D134+D135</f>
        <v>55845.068100000004</v>
      </c>
    </row>
    <row r="134" spans="1:4" ht="33" customHeight="1">
      <c r="A134" s="91"/>
      <c r="B134" s="83" t="s">
        <v>75</v>
      </c>
      <c r="C134" s="69" t="s">
        <v>76</v>
      </c>
      <c r="D134" s="8">
        <f>56213.28977-493.3487</f>
        <v>55719.941070000001</v>
      </c>
    </row>
    <row r="135" spans="1:4" ht="23.25" customHeight="1">
      <c r="A135" s="91"/>
      <c r="B135" s="63" t="s">
        <v>166</v>
      </c>
      <c r="C135" s="64" t="s">
        <v>167</v>
      </c>
      <c r="D135" s="8">
        <v>125.12703</v>
      </c>
    </row>
    <row r="136" spans="1:4" ht="19.5" customHeight="1">
      <c r="A136" s="53" t="s">
        <v>160</v>
      </c>
      <c r="B136" s="90"/>
      <c r="C136" s="90" t="s">
        <v>161</v>
      </c>
      <c r="D136" s="8">
        <f>D137</f>
        <v>17468.407999999999</v>
      </c>
    </row>
    <row r="137" spans="1:4" ht="32.450000000000003" customHeight="1">
      <c r="A137" s="91"/>
      <c r="B137" s="83" t="s">
        <v>75</v>
      </c>
      <c r="C137" s="69" t="s">
        <v>76</v>
      </c>
      <c r="D137" s="8">
        <f>17674.8-206.392</f>
        <v>17468.407999999999</v>
      </c>
    </row>
    <row r="138" spans="1:4" ht="19.5" customHeight="1">
      <c r="A138" s="53" t="s">
        <v>162</v>
      </c>
      <c r="B138" s="12"/>
      <c r="C138" s="12" t="s">
        <v>163</v>
      </c>
      <c r="D138" s="8">
        <f>D139</f>
        <v>450</v>
      </c>
    </row>
    <row r="139" spans="1:4" ht="32.450000000000003" customHeight="1">
      <c r="A139" s="91"/>
      <c r="B139" s="83" t="s">
        <v>75</v>
      </c>
      <c r="C139" s="69" t="s">
        <v>76</v>
      </c>
      <c r="D139" s="8">
        <v>450</v>
      </c>
    </row>
    <row r="140" spans="1:4" ht="32.450000000000003" customHeight="1">
      <c r="A140" s="53" t="s">
        <v>552</v>
      </c>
      <c r="B140" s="61"/>
      <c r="C140" s="61" t="s">
        <v>553</v>
      </c>
      <c r="D140" s="8">
        <f>D141</f>
        <v>2400</v>
      </c>
    </row>
    <row r="141" spans="1:4" ht="22.5" customHeight="1">
      <c r="A141" s="91"/>
      <c r="B141" s="63" t="s">
        <v>166</v>
      </c>
      <c r="C141" s="64" t="s">
        <v>167</v>
      </c>
      <c r="D141" s="8">
        <v>2400</v>
      </c>
    </row>
    <row r="142" spans="1:4" ht="50.25" customHeight="1">
      <c r="A142" s="53" t="s">
        <v>164</v>
      </c>
      <c r="B142" s="92"/>
      <c r="C142" s="92" t="s">
        <v>165</v>
      </c>
      <c r="D142" s="8">
        <f>D143</f>
        <v>1108.3</v>
      </c>
    </row>
    <row r="143" spans="1:4" ht="22.5" customHeight="1">
      <c r="A143" s="91"/>
      <c r="B143" s="63" t="s">
        <v>166</v>
      </c>
      <c r="C143" s="64" t="s">
        <v>167</v>
      </c>
      <c r="D143" s="8">
        <v>1108.3</v>
      </c>
    </row>
    <row r="144" spans="1:4" ht="20.25" customHeight="1">
      <c r="A144" s="53" t="s">
        <v>168</v>
      </c>
      <c r="B144" s="93"/>
      <c r="C144" s="12" t="s">
        <v>169</v>
      </c>
      <c r="D144" s="8">
        <f>D145+D147</f>
        <v>1745.5</v>
      </c>
    </row>
    <row r="145" spans="1:4" ht="20.25" customHeight="1">
      <c r="A145" s="53" t="s">
        <v>170</v>
      </c>
      <c r="B145" s="12"/>
      <c r="C145" s="12" t="s">
        <v>171</v>
      </c>
      <c r="D145" s="8">
        <f>D146</f>
        <v>1245.5</v>
      </c>
    </row>
    <row r="146" spans="1:4" ht="31.5" customHeight="1">
      <c r="A146" s="53"/>
      <c r="B146" s="83" t="s">
        <v>75</v>
      </c>
      <c r="C146" s="69" t="s">
        <v>76</v>
      </c>
      <c r="D146" s="8">
        <v>1245.5</v>
      </c>
    </row>
    <row r="147" spans="1:4" ht="21.75" customHeight="1">
      <c r="A147" s="53" t="s">
        <v>172</v>
      </c>
      <c r="B147" s="69"/>
      <c r="C147" s="69" t="s">
        <v>173</v>
      </c>
      <c r="D147" s="8">
        <f>D148</f>
        <v>500</v>
      </c>
    </row>
    <row r="148" spans="1:4" ht="36.75" customHeight="1">
      <c r="A148" s="53"/>
      <c r="B148" s="86" t="s">
        <v>154</v>
      </c>
      <c r="C148" s="87" t="s">
        <v>155</v>
      </c>
      <c r="D148" s="8">
        <v>500</v>
      </c>
    </row>
    <row r="149" spans="1:4" ht="31.5" customHeight="1">
      <c r="A149" s="53" t="s">
        <v>174</v>
      </c>
      <c r="B149" s="10"/>
      <c r="C149" s="10" t="s">
        <v>175</v>
      </c>
      <c r="D149" s="8">
        <f>D152+D150</f>
        <v>11512.69</v>
      </c>
    </row>
    <row r="150" spans="1:4" ht="31.5" customHeight="1">
      <c r="A150" s="53" t="s">
        <v>554</v>
      </c>
      <c r="B150" s="94"/>
      <c r="C150" s="94" t="s">
        <v>555</v>
      </c>
      <c r="D150" s="8">
        <f>D151</f>
        <v>200</v>
      </c>
    </row>
    <row r="151" spans="1:4" ht="31.5" customHeight="1">
      <c r="A151" s="53"/>
      <c r="B151" s="83" t="s">
        <v>75</v>
      </c>
      <c r="C151" s="69" t="s">
        <v>76</v>
      </c>
      <c r="D151" s="8">
        <v>200</v>
      </c>
    </row>
    <row r="152" spans="1:4" ht="38.25" customHeight="1">
      <c r="A152" s="53" t="s">
        <v>528</v>
      </c>
      <c r="B152" s="94"/>
      <c r="C152" s="84" t="s">
        <v>527</v>
      </c>
      <c r="D152" s="8">
        <f>D153</f>
        <v>11312.69</v>
      </c>
    </row>
    <row r="153" spans="1:4" ht="37.5" customHeight="1">
      <c r="A153" s="53"/>
      <c r="B153" s="83" t="s">
        <v>75</v>
      </c>
      <c r="C153" s="69" t="s">
        <v>76</v>
      </c>
      <c r="D153" s="8">
        <v>11312.69</v>
      </c>
    </row>
    <row r="154" spans="1:4" ht="32.450000000000003" customHeight="1">
      <c r="A154" s="53" t="s">
        <v>176</v>
      </c>
      <c r="B154" s="95"/>
      <c r="C154" s="10" t="s">
        <v>177</v>
      </c>
      <c r="D154" s="8">
        <f>D155</f>
        <v>9446</v>
      </c>
    </row>
    <row r="155" spans="1:4" ht="35.25" customHeight="1">
      <c r="A155" s="53" t="s">
        <v>178</v>
      </c>
      <c r="B155" s="61"/>
      <c r="C155" s="61" t="s">
        <v>179</v>
      </c>
      <c r="D155" s="8">
        <f>D156</f>
        <v>9446</v>
      </c>
    </row>
    <row r="156" spans="1:4" ht="19.5" customHeight="1">
      <c r="A156" s="53"/>
      <c r="B156" s="79">
        <v>800</v>
      </c>
      <c r="C156" s="64" t="s">
        <v>134</v>
      </c>
      <c r="D156" s="8">
        <v>9446</v>
      </c>
    </row>
    <row r="157" spans="1:4" ht="17.25" customHeight="1">
      <c r="A157" s="53" t="s">
        <v>180</v>
      </c>
      <c r="B157" s="79"/>
      <c r="C157" s="66" t="s">
        <v>181</v>
      </c>
      <c r="D157" s="8">
        <f>D158+D161</f>
        <v>130</v>
      </c>
    </row>
    <row r="158" spans="1:4" ht="21" customHeight="1">
      <c r="A158" s="80" t="s">
        <v>182</v>
      </c>
      <c r="B158" s="96"/>
      <c r="C158" s="96" t="s">
        <v>183</v>
      </c>
      <c r="D158" s="8">
        <f>D159</f>
        <v>100</v>
      </c>
    </row>
    <row r="159" spans="1:4" ht="34.5" customHeight="1">
      <c r="A159" s="53" t="s">
        <v>184</v>
      </c>
      <c r="B159" s="89"/>
      <c r="C159" s="89" t="s">
        <v>185</v>
      </c>
      <c r="D159" s="8">
        <f>D160</f>
        <v>100</v>
      </c>
    </row>
    <row r="160" spans="1:4" ht="32.450000000000003" customHeight="1">
      <c r="A160" s="53"/>
      <c r="B160" s="83" t="s">
        <v>75</v>
      </c>
      <c r="C160" s="69" t="s">
        <v>76</v>
      </c>
      <c r="D160" s="8">
        <v>100</v>
      </c>
    </row>
    <row r="161" spans="1:4" ht="32.25" customHeight="1">
      <c r="A161" s="80" t="s">
        <v>186</v>
      </c>
      <c r="B161" s="12"/>
      <c r="C161" s="84" t="s">
        <v>187</v>
      </c>
      <c r="D161" s="8">
        <f>D162+D164+D166</f>
        <v>30</v>
      </c>
    </row>
    <row r="162" spans="1:4" ht="33.75" customHeight="1">
      <c r="A162" s="53" t="s">
        <v>188</v>
      </c>
      <c r="B162" s="96"/>
      <c r="C162" s="97" t="s">
        <v>189</v>
      </c>
      <c r="D162" s="8">
        <f>D163</f>
        <v>3</v>
      </c>
    </row>
    <row r="163" spans="1:4" ht="32.25" customHeight="1">
      <c r="A163" s="98"/>
      <c r="B163" s="83" t="s">
        <v>75</v>
      </c>
      <c r="C163" s="69" t="s">
        <v>76</v>
      </c>
      <c r="D163" s="8">
        <v>3</v>
      </c>
    </row>
    <row r="164" spans="1:4" ht="49.9" customHeight="1">
      <c r="A164" s="53" t="s">
        <v>190</v>
      </c>
      <c r="B164" s="89"/>
      <c r="C164" s="89" t="s">
        <v>191</v>
      </c>
      <c r="D164" s="8">
        <f>D165</f>
        <v>22</v>
      </c>
    </row>
    <row r="165" spans="1:4" ht="34.5" customHeight="1">
      <c r="A165" s="98"/>
      <c r="B165" s="59" t="s">
        <v>16</v>
      </c>
      <c r="C165" s="72" t="s">
        <v>17</v>
      </c>
      <c r="D165" s="8">
        <v>22</v>
      </c>
    </row>
    <row r="166" spans="1:4" ht="34.5" customHeight="1">
      <c r="A166" s="53" t="s">
        <v>192</v>
      </c>
      <c r="B166" s="89"/>
      <c r="C166" s="89" t="s">
        <v>193</v>
      </c>
      <c r="D166" s="56">
        <f>D167</f>
        <v>5</v>
      </c>
    </row>
    <row r="167" spans="1:4" ht="36" customHeight="1">
      <c r="A167" s="98"/>
      <c r="B167" s="59" t="s">
        <v>16</v>
      </c>
      <c r="C167" s="72" t="s">
        <v>17</v>
      </c>
      <c r="D167" s="56">
        <v>5</v>
      </c>
    </row>
    <row r="168" spans="1:4" ht="19.5" customHeight="1">
      <c r="A168" s="53" t="s">
        <v>194</v>
      </c>
      <c r="B168" s="66"/>
      <c r="C168" s="66" t="s">
        <v>195</v>
      </c>
      <c r="D168" s="56">
        <f>D169+D186+D209+D213+D220</f>
        <v>349369.19899999996</v>
      </c>
    </row>
    <row r="169" spans="1:4" ht="36" customHeight="1">
      <c r="A169" s="53" t="s">
        <v>196</v>
      </c>
      <c r="B169" s="66"/>
      <c r="C169" s="66" t="s">
        <v>197</v>
      </c>
      <c r="D169" s="56">
        <f>D170+D173+D182</f>
        <v>112942.84</v>
      </c>
    </row>
    <row r="170" spans="1:4" ht="34.5" customHeight="1">
      <c r="A170" s="53" t="s">
        <v>198</v>
      </c>
      <c r="B170" s="66"/>
      <c r="C170" s="66" t="s">
        <v>199</v>
      </c>
      <c r="D170" s="56">
        <f>D171</f>
        <v>31833</v>
      </c>
    </row>
    <row r="171" spans="1:4" ht="34.5" customHeight="1">
      <c r="A171" s="53" t="s">
        <v>200</v>
      </c>
      <c r="B171" s="58"/>
      <c r="C171" s="58" t="s">
        <v>15</v>
      </c>
      <c r="D171" s="56">
        <f>D172</f>
        <v>31833</v>
      </c>
    </row>
    <row r="172" spans="1:4" ht="33.75" customHeight="1">
      <c r="A172" s="80"/>
      <c r="B172" s="59" t="s">
        <v>16</v>
      </c>
      <c r="C172" s="72" t="s">
        <v>17</v>
      </c>
      <c r="D172" s="56">
        <v>31833</v>
      </c>
    </row>
    <row r="173" spans="1:4" ht="46.15" customHeight="1">
      <c r="A173" s="53" t="s">
        <v>201</v>
      </c>
      <c r="B173" s="66"/>
      <c r="C173" s="66" t="s">
        <v>202</v>
      </c>
      <c r="D173" s="56">
        <f>+D179+D177+D174</f>
        <v>6843.7</v>
      </c>
    </row>
    <row r="174" spans="1:4" ht="36" customHeight="1">
      <c r="A174" s="53" t="s">
        <v>203</v>
      </c>
      <c r="B174" s="58"/>
      <c r="C174" s="58" t="s">
        <v>204</v>
      </c>
      <c r="D174" s="56">
        <f>D175+D176</f>
        <v>152.20000000000002</v>
      </c>
    </row>
    <row r="175" spans="1:4" ht="37.5" customHeight="1">
      <c r="A175" s="53"/>
      <c r="B175" s="14">
        <v>600</v>
      </c>
      <c r="C175" s="72" t="s">
        <v>17</v>
      </c>
      <c r="D175" s="56">
        <v>140.751</v>
      </c>
    </row>
    <row r="176" spans="1:4" ht="21" customHeight="1">
      <c r="A176" s="53"/>
      <c r="B176" s="59" t="s">
        <v>205</v>
      </c>
      <c r="C176" s="72" t="s">
        <v>134</v>
      </c>
      <c r="D176" s="56">
        <v>11.449</v>
      </c>
    </row>
    <row r="177" spans="1:4" ht="18" customHeight="1">
      <c r="A177" s="53" t="s">
        <v>206</v>
      </c>
      <c r="B177" s="61"/>
      <c r="C177" s="61" t="s">
        <v>207</v>
      </c>
      <c r="D177" s="56">
        <f>D178</f>
        <v>5901.7</v>
      </c>
    </row>
    <row r="178" spans="1:4" ht="36" customHeight="1">
      <c r="A178" s="53"/>
      <c r="B178" s="59" t="s">
        <v>16</v>
      </c>
      <c r="C178" s="72" t="s">
        <v>17</v>
      </c>
      <c r="D178" s="56">
        <v>5901.7</v>
      </c>
    </row>
    <row r="179" spans="1:4" ht="24" customHeight="1">
      <c r="A179" s="53" t="s">
        <v>208</v>
      </c>
      <c r="B179" s="61"/>
      <c r="C179" s="61" t="s">
        <v>209</v>
      </c>
      <c r="D179" s="132">
        <f>D181+D180</f>
        <v>789.8</v>
      </c>
    </row>
    <row r="180" spans="1:4" ht="39" customHeight="1">
      <c r="A180" s="99"/>
      <c r="B180" s="14">
        <v>600</v>
      </c>
      <c r="C180" s="72" t="s">
        <v>17</v>
      </c>
      <c r="D180" s="132">
        <v>771.93700000000001</v>
      </c>
    </row>
    <row r="181" spans="1:4" ht="24" customHeight="1">
      <c r="A181" s="99"/>
      <c r="B181" s="59" t="s">
        <v>205</v>
      </c>
      <c r="C181" s="72" t="s">
        <v>134</v>
      </c>
      <c r="D181" s="132">
        <v>17.863</v>
      </c>
    </row>
    <row r="182" spans="1:4" ht="32.25" customHeight="1">
      <c r="A182" s="99" t="s">
        <v>210</v>
      </c>
      <c r="B182" s="100"/>
      <c r="C182" s="101" t="s">
        <v>211</v>
      </c>
      <c r="D182" s="132">
        <f>D183</f>
        <v>74266.14</v>
      </c>
    </row>
    <row r="183" spans="1:4" ht="39.75" customHeight="1">
      <c r="A183" s="53" t="s">
        <v>212</v>
      </c>
      <c r="B183" s="53"/>
      <c r="C183" s="81" t="s">
        <v>213</v>
      </c>
      <c r="D183" s="56">
        <f>D185+D184</f>
        <v>74266.14</v>
      </c>
    </row>
    <row r="184" spans="1:4" ht="24" customHeight="1">
      <c r="A184" s="53"/>
      <c r="B184" s="80" t="s">
        <v>65</v>
      </c>
      <c r="C184" s="102" t="s">
        <v>66</v>
      </c>
      <c r="D184" s="56">
        <v>4081.0830000000001</v>
      </c>
    </row>
    <row r="185" spans="1:4" ht="41.25" customHeight="1">
      <c r="A185" s="13"/>
      <c r="B185" s="59" t="s">
        <v>16</v>
      </c>
      <c r="C185" s="72" t="s">
        <v>17</v>
      </c>
      <c r="D185" s="56">
        <v>70185.057000000001</v>
      </c>
    </row>
    <row r="186" spans="1:4" ht="41.25" customHeight="1">
      <c r="A186" s="53" t="s">
        <v>214</v>
      </c>
      <c r="B186" s="66"/>
      <c r="C186" s="66" t="s">
        <v>215</v>
      </c>
      <c r="D186" s="56">
        <f>D187+D190+D200+D203+D206</f>
        <v>203470.59899999996</v>
      </c>
    </row>
    <row r="187" spans="1:4" ht="65.25" customHeight="1">
      <c r="A187" s="53" t="s">
        <v>216</v>
      </c>
      <c r="B187" s="81"/>
      <c r="C187" s="81" t="s">
        <v>217</v>
      </c>
      <c r="D187" s="56">
        <f>D188</f>
        <v>43242</v>
      </c>
    </row>
    <row r="188" spans="1:4" ht="34.5" customHeight="1">
      <c r="A188" s="53" t="s">
        <v>218</v>
      </c>
      <c r="B188" s="58"/>
      <c r="C188" s="58" t="s">
        <v>15</v>
      </c>
      <c r="D188" s="56">
        <f>D189</f>
        <v>43242</v>
      </c>
    </row>
    <row r="189" spans="1:4" ht="38.25" customHeight="1">
      <c r="A189" s="53"/>
      <c r="B189" s="59" t="s">
        <v>16</v>
      </c>
      <c r="C189" s="72" t="s">
        <v>17</v>
      </c>
      <c r="D189" s="56">
        <v>43242</v>
      </c>
    </row>
    <row r="190" spans="1:4" ht="35.25" customHeight="1">
      <c r="A190" s="53" t="s">
        <v>219</v>
      </c>
      <c r="B190" s="61"/>
      <c r="C190" s="61" t="s">
        <v>220</v>
      </c>
      <c r="D190" s="56">
        <f>D191+D194+D197</f>
        <v>3007.7</v>
      </c>
    </row>
    <row r="191" spans="1:4" ht="18.75" customHeight="1">
      <c r="A191" s="53" t="s">
        <v>221</v>
      </c>
      <c r="B191" s="61"/>
      <c r="C191" s="61" t="s">
        <v>222</v>
      </c>
      <c r="D191" s="56">
        <f>D193+D192</f>
        <v>1400</v>
      </c>
    </row>
    <row r="192" spans="1:4" ht="41.25" customHeight="1">
      <c r="A192" s="80"/>
      <c r="B192" s="59" t="s">
        <v>16</v>
      </c>
      <c r="C192" s="72" t="s">
        <v>17</v>
      </c>
      <c r="D192" s="56">
        <v>684.27800000000002</v>
      </c>
    </row>
    <row r="193" spans="1:4" ht="26.25" customHeight="1">
      <c r="A193" s="80"/>
      <c r="B193" s="59" t="s">
        <v>205</v>
      </c>
      <c r="C193" s="72" t="s">
        <v>134</v>
      </c>
      <c r="D193" s="56">
        <v>715.72199999999998</v>
      </c>
    </row>
    <row r="194" spans="1:4" ht="29.25" customHeight="1">
      <c r="A194" s="53" t="s">
        <v>223</v>
      </c>
      <c r="B194" s="61"/>
      <c r="C194" s="61" t="s">
        <v>204</v>
      </c>
      <c r="D194" s="56">
        <f>D196+D195</f>
        <v>457.7</v>
      </c>
    </row>
    <row r="195" spans="1:4" ht="40.5" customHeight="1">
      <c r="A195" s="80"/>
      <c r="B195" s="59" t="s">
        <v>16</v>
      </c>
      <c r="C195" s="72" t="s">
        <v>17</v>
      </c>
      <c r="D195" s="56">
        <v>457.67739999999998</v>
      </c>
    </row>
    <row r="196" spans="1:4" ht="25.5" customHeight="1">
      <c r="A196" s="80"/>
      <c r="B196" s="59" t="s">
        <v>205</v>
      </c>
      <c r="C196" s="72" t="s">
        <v>134</v>
      </c>
      <c r="D196" s="56">
        <v>2.2599999999999999E-2</v>
      </c>
    </row>
    <row r="197" spans="1:4" ht="25.5" customHeight="1">
      <c r="A197" s="53" t="s">
        <v>224</v>
      </c>
      <c r="B197" s="61"/>
      <c r="C197" s="61" t="s">
        <v>209</v>
      </c>
      <c r="D197" s="56">
        <f>D199+D198</f>
        <v>1150</v>
      </c>
    </row>
    <row r="198" spans="1:4" ht="39" customHeight="1">
      <c r="A198" s="80"/>
      <c r="B198" s="59" t="s">
        <v>16</v>
      </c>
      <c r="C198" s="72" t="s">
        <v>17</v>
      </c>
      <c r="D198" s="56">
        <v>1146.97</v>
      </c>
    </row>
    <row r="199" spans="1:4" ht="25.5" customHeight="1">
      <c r="A199" s="80"/>
      <c r="B199" s="59" t="s">
        <v>205</v>
      </c>
      <c r="C199" s="72" t="s">
        <v>134</v>
      </c>
      <c r="D199" s="56">
        <v>3.03</v>
      </c>
    </row>
    <row r="200" spans="1:4" ht="37.5" customHeight="1">
      <c r="A200" s="53" t="s">
        <v>225</v>
      </c>
      <c r="B200" s="80"/>
      <c r="C200" s="101" t="s">
        <v>211</v>
      </c>
      <c r="D200" s="56">
        <f>D201</f>
        <v>152102.9</v>
      </c>
    </row>
    <row r="201" spans="1:4" ht="38.25" customHeight="1">
      <c r="A201" s="53" t="s">
        <v>226</v>
      </c>
      <c r="B201" s="80"/>
      <c r="C201" s="81" t="s">
        <v>213</v>
      </c>
      <c r="D201" s="56">
        <f>D202</f>
        <v>152102.9</v>
      </c>
    </row>
    <row r="202" spans="1:4" ht="37.5" customHeight="1">
      <c r="A202" s="14"/>
      <c r="B202" s="59" t="s">
        <v>16</v>
      </c>
      <c r="C202" s="72" t="s">
        <v>17</v>
      </c>
      <c r="D202" s="56">
        <v>152102.9</v>
      </c>
    </row>
    <row r="203" spans="1:4" ht="159" customHeight="1">
      <c r="A203" s="53" t="s">
        <v>227</v>
      </c>
      <c r="B203" s="80"/>
      <c r="C203" s="103" t="s">
        <v>228</v>
      </c>
      <c r="D203" s="56">
        <f>D204</f>
        <v>5077.3999999999996</v>
      </c>
    </row>
    <row r="204" spans="1:4" ht="155.25" customHeight="1">
      <c r="A204" s="53" t="s">
        <v>229</v>
      </c>
      <c r="B204" s="80"/>
      <c r="C204" s="104" t="s">
        <v>230</v>
      </c>
      <c r="D204" s="56">
        <f>D205</f>
        <v>5077.3999999999996</v>
      </c>
    </row>
    <row r="205" spans="1:4" ht="36" customHeight="1">
      <c r="A205" s="14"/>
      <c r="B205" s="59" t="s">
        <v>16</v>
      </c>
      <c r="C205" s="72" t="s">
        <v>17</v>
      </c>
      <c r="D205" s="56">
        <v>5077.3999999999996</v>
      </c>
    </row>
    <row r="206" spans="1:4" ht="36" customHeight="1">
      <c r="A206" s="53" t="s">
        <v>534</v>
      </c>
      <c r="B206" s="59"/>
      <c r="C206" s="72" t="s">
        <v>537</v>
      </c>
      <c r="D206" s="56">
        <f>D207</f>
        <v>40.598999999999997</v>
      </c>
    </row>
    <row r="207" spans="1:4" ht="36" customHeight="1">
      <c r="A207" s="53" t="s">
        <v>536</v>
      </c>
      <c r="B207" s="59"/>
      <c r="C207" s="72" t="s">
        <v>535</v>
      </c>
      <c r="D207" s="56">
        <f>D208</f>
        <v>40.598999999999997</v>
      </c>
    </row>
    <row r="208" spans="1:4" ht="36" customHeight="1">
      <c r="A208" s="14"/>
      <c r="B208" s="59" t="s">
        <v>16</v>
      </c>
      <c r="C208" s="72" t="s">
        <v>17</v>
      </c>
      <c r="D208" s="56">
        <v>40.598999999999997</v>
      </c>
    </row>
    <row r="209" spans="1:4" ht="37.5" customHeight="1">
      <c r="A209" s="53" t="s">
        <v>231</v>
      </c>
      <c r="B209" s="66"/>
      <c r="C209" s="66" t="s">
        <v>232</v>
      </c>
      <c r="D209" s="56">
        <f>D210</f>
        <v>19486.7</v>
      </c>
    </row>
    <row r="210" spans="1:4" ht="39" customHeight="1">
      <c r="A210" s="53" t="s">
        <v>233</v>
      </c>
      <c r="B210" s="81"/>
      <c r="C210" s="81" t="s">
        <v>234</v>
      </c>
      <c r="D210" s="56">
        <f>D211</f>
        <v>19486.7</v>
      </c>
    </row>
    <row r="211" spans="1:4" ht="32.25" customHeight="1">
      <c r="A211" s="53" t="s">
        <v>235</v>
      </c>
      <c r="B211" s="58"/>
      <c r="C211" s="58" t="s">
        <v>15</v>
      </c>
      <c r="D211" s="56">
        <f>D212</f>
        <v>19486.7</v>
      </c>
    </row>
    <row r="212" spans="1:4" ht="39.75" customHeight="1">
      <c r="A212" s="7"/>
      <c r="B212" s="59" t="s">
        <v>16</v>
      </c>
      <c r="C212" s="72" t="s">
        <v>17</v>
      </c>
      <c r="D212" s="56">
        <v>19486.7</v>
      </c>
    </row>
    <row r="213" spans="1:4" ht="33.75" customHeight="1">
      <c r="A213" s="53" t="s">
        <v>236</v>
      </c>
      <c r="B213" s="66"/>
      <c r="C213" s="66" t="s">
        <v>237</v>
      </c>
      <c r="D213" s="56">
        <f>D214+D217</f>
        <v>148</v>
      </c>
    </row>
    <row r="214" spans="1:4" ht="39.75" customHeight="1">
      <c r="A214" s="53" t="s">
        <v>238</v>
      </c>
      <c r="B214" s="66"/>
      <c r="C214" s="66" t="s">
        <v>239</v>
      </c>
      <c r="D214" s="56">
        <f>D215</f>
        <v>40</v>
      </c>
    </row>
    <row r="215" spans="1:4" ht="21" customHeight="1">
      <c r="A215" s="53" t="s">
        <v>240</v>
      </c>
      <c r="B215" s="66"/>
      <c r="C215" s="66" t="s">
        <v>241</v>
      </c>
      <c r="D215" s="56">
        <f>D216</f>
        <v>40</v>
      </c>
    </row>
    <row r="216" spans="1:4" ht="30.6" customHeight="1">
      <c r="A216" s="53"/>
      <c r="B216" s="83" t="s">
        <v>75</v>
      </c>
      <c r="C216" s="69" t="s">
        <v>76</v>
      </c>
      <c r="D216" s="56">
        <v>40</v>
      </c>
    </row>
    <row r="217" spans="1:4" ht="37.5" customHeight="1">
      <c r="A217" s="53" t="s">
        <v>242</v>
      </c>
      <c r="B217" s="66"/>
      <c r="C217" s="66" t="s">
        <v>243</v>
      </c>
      <c r="D217" s="56">
        <f>D218</f>
        <v>108</v>
      </c>
    </row>
    <row r="218" spans="1:4" ht="27.75" customHeight="1">
      <c r="A218" s="53" t="s">
        <v>244</v>
      </c>
      <c r="B218" s="66"/>
      <c r="C218" s="66" t="s">
        <v>245</v>
      </c>
      <c r="D218" s="56">
        <f>D219</f>
        <v>108</v>
      </c>
    </row>
    <row r="219" spans="1:4" ht="34.5" customHeight="1">
      <c r="A219" s="53"/>
      <c r="B219" s="59" t="s">
        <v>16</v>
      </c>
      <c r="C219" s="72" t="s">
        <v>17</v>
      </c>
      <c r="D219" s="56">
        <v>108</v>
      </c>
    </row>
    <row r="220" spans="1:4" ht="40.5" customHeight="1">
      <c r="A220" s="53" t="s">
        <v>246</v>
      </c>
      <c r="B220" s="66"/>
      <c r="C220" s="66" t="s">
        <v>247</v>
      </c>
      <c r="D220" s="56">
        <f>D221+D226+D231+D235</f>
        <v>13321.060000000001</v>
      </c>
    </row>
    <row r="221" spans="1:4" ht="33" customHeight="1">
      <c r="A221" s="53" t="s">
        <v>248</v>
      </c>
      <c r="B221" s="66"/>
      <c r="C221" s="66" t="s">
        <v>249</v>
      </c>
      <c r="D221" s="56">
        <f>D222</f>
        <v>5403.6</v>
      </c>
    </row>
    <row r="222" spans="1:4" ht="24.75" customHeight="1">
      <c r="A222" s="53" t="s">
        <v>250</v>
      </c>
      <c r="B222" s="62"/>
      <c r="C222" s="62" t="s">
        <v>251</v>
      </c>
      <c r="D222" s="56">
        <f>D223+D224+D225</f>
        <v>5403.6</v>
      </c>
    </row>
    <row r="223" spans="1:4" ht="62.25" customHeight="1">
      <c r="A223" s="53"/>
      <c r="B223" s="83" t="s">
        <v>252</v>
      </c>
      <c r="C223" s="69" t="s">
        <v>253</v>
      </c>
      <c r="D223" s="105">
        <v>4827.6000000000004</v>
      </c>
    </row>
    <row r="224" spans="1:4" ht="30.6" customHeight="1">
      <c r="A224" s="53"/>
      <c r="B224" s="83" t="s">
        <v>75</v>
      </c>
      <c r="C224" s="69" t="s">
        <v>76</v>
      </c>
      <c r="D224" s="234">
        <v>574.1</v>
      </c>
    </row>
    <row r="225" spans="1:4" ht="21" customHeight="1">
      <c r="A225" s="53"/>
      <c r="B225" s="79">
        <v>800</v>
      </c>
      <c r="C225" s="64" t="s">
        <v>134</v>
      </c>
      <c r="D225" s="56">
        <v>1.9</v>
      </c>
    </row>
    <row r="226" spans="1:4" ht="36" customHeight="1">
      <c r="A226" s="53" t="s">
        <v>254</v>
      </c>
      <c r="B226" s="106"/>
      <c r="C226" s="101" t="s">
        <v>211</v>
      </c>
      <c r="D226" s="56">
        <f>D227</f>
        <v>640.66</v>
      </c>
    </row>
    <row r="227" spans="1:4" ht="35.25" customHeight="1">
      <c r="A227" s="53" t="s">
        <v>255</v>
      </c>
      <c r="B227" s="80"/>
      <c r="C227" s="103" t="s">
        <v>213</v>
      </c>
      <c r="D227" s="56">
        <f>D228+D229+D230</f>
        <v>640.66</v>
      </c>
    </row>
    <row r="228" spans="1:4" ht="66" customHeight="1">
      <c r="A228" s="80"/>
      <c r="B228" s="83" t="s">
        <v>252</v>
      </c>
      <c r="C228" s="69" t="s">
        <v>253</v>
      </c>
      <c r="D228" s="56">
        <v>173</v>
      </c>
    </row>
    <row r="229" spans="1:4" ht="31.9" customHeight="1">
      <c r="A229" s="80"/>
      <c r="B229" s="83" t="s">
        <v>75</v>
      </c>
      <c r="C229" s="69" t="s">
        <v>76</v>
      </c>
      <c r="D229" s="56">
        <v>67.66</v>
      </c>
    </row>
    <row r="230" spans="1:4" ht="31.9" customHeight="1">
      <c r="A230" s="80"/>
      <c r="B230" s="107" t="s">
        <v>16</v>
      </c>
      <c r="C230" s="72" t="s">
        <v>17</v>
      </c>
      <c r="D230" s="56">
        <v>400</v>
      </c>
    </row>
    <row r="231" spans="1:4" ht="81.75" customHeight="1">
      <c r="A231" s="53" t="s">
        <v>256</v>
      </c>
      <c r="B231" s="80"/>
      <c r="C231" s="103" t="s">
        <v>257</v>
      </c>
      <c r="D231" s="56">
        <f>D232</f>
        <v>7168.8</v>
      </c>
    </row>
    <row r="232" spans="1:4" ht="85.5" customHeight="1">
      <c r="A232" s="53" t="s">
        <v>258</v>
      </c>
      <c r="B232" s="80"/>
      <c r="C232" s="103" t="s">
        <v>259</v>
      </c>
      <c r="D232" s="56">
        <f>D233+D234</f>
        <v>7168.8</v>
      </c>
    </row>
    <row r="233" spans="1:4" ht="21" customHeight="1">
      <c r="A233" s="80"/>
      <c r="B233" s="80" t="s">
        <v>65</v>
      </c>
      <c r="C233" s="102" t="s">
        <v>66</v>
      </c>
      <c r="D233" s="56">
        <v>1925</v>
      </c>
    </row>
    <row r="234" spans="1:4" ht="37.5" customHeight="1">
      <c r="A234" s="80"/>
      <c r="B234" s="59" t="s">
        <v>16</v>
      </c>
      <c r="C234" s="72" t="s">
        <v>17</v>
      </c>
      <c r="D234" s="56">
        <v>5243.8</v>
      </c>
    </row>
    <row r="235" spans="1:4" ht="37.5" customHeight="1">
      <c r="A235" s="53" t="s">
        <v>541</v>
      </c>
      <c r="B235" s="106"/>
      <c r="C235" s="101" t="s">
        <v>542</v>
      </c>
      <c r="D235" s="56">
        <f>D236</f>
        <v>108</v>
      </c>
    </row>
    <row r="236" spans="1:4" ht="25.5" customHeight="1">
      <c r="A236" s="53" t="s">
        <v>548</v>
      </c>
      <c r="B236" s="59"/>
      <c r="C236" s="61" t="s">
        <v>543</v>
      </c>
      <c r="D236" s="56">
        <f>D237</f>
        <v>108</v>
      </c>
    </row>
    <row r="237" spans="1:4" ht="37.5" customHeight="1">
      <c r="A237" s="80"/>
      <c r="B237" s="59" t="s">
        <v>16</v>
      </c>
      <c r="C237" s="72" t="s">
        <v>17</v>
      </c>
      <c r="D237" s="56">
        <v>108</v>
      </c>
    </row>
    <row r="238" spans="1:4" ht="39" customHeight="1">
      <c r="A238" s="53" t="s">
        <v>260</v>
      </c>
      <c r="B238" s="66"/>
      <c r="C238" s="66" t="s">
        <v>261</v>
      </c>
      <c r="D238" s="56">
        <f>D239+D243+D247</f>
        <v>43448</v>
      </c>
    </row>
    <row r="239" spans="1:4" ht="32.25" customHeight="1">
      <c r="A239" s="53" t="s">
        <v>262</v>
      </c>
      <c r="B239" s="61"/>
      <c r="C239" s="61" t="s">
        <v>263</v>
      </c>
      <c r="D239" s="56">
        <f>D240</f>
        <v>800</v>
      </c>
    </row>
    <row r="240" spans="1:4" ht="53.45" customHeight="1">
      <c r="A240" s="53" t="s">
        <v>264</v>
      </c>
      <c r="B240" s="10"/>
      <c r="C240" s="10" t="s">
        <v>265</v>
      </c>
      <c r="D240" s="56">
        <f>D241</f>
        <v>800</v>
      </c>
    </row>
    <row r="241" spans="1:4" ht="18.75" customHeight="1">
      <c r="A241" s="53" t="s">
        <v>266</v>
      </c>
      <c r="B241" s="104"/>
      <c r="C241" s="104" t="s">
        <v>267</v>
      </c>
      <c r="D241" s="56">
        <f>D242</f>
        <v>800</v>
      </c>
    </row>
    <row r="242" spans="1:4" ht="21.75" customHeight="1">
      <c r="A242" s="108"/>
      <c r="B242" s="79">
        <v>800</v>
      </c>
      <c r="C242" s="64" t="s">
        <v>134</v>
      </c>
      <c r="D242" s="56">
        <v>800</v>
      </c>
    </row>
    <row r="243" spans="1:4" ht="34.5" customHeight="1">
      <c r="A243" s="53" t="s">
        <v>268</v>
      </c>
      <c r="B243" s="66"/>
      <c r="C243" s="66" t="s">
        <v>269</v>
      </c>
      <c r="D243" s="56">
        <f>D244</f>
        <v>36418.1</v>
      </c>
    </row>
    <row r="244" spans="1:4" ht="27" customHeight="1">
      <c r="A244" s="53" t="s">
        <v>270</v>
      </c>
      <c r="B244" s="66"/>
      <c r="C244" s="66" t="s">
        <v>271</v>
      </c>
      <c r="D244" s="56">
        <f>D245</f>
        <v>36418.1</v>
      </c>
    </row>
    <row r="245" spans="1:4" ht="37.5" customHeight="1">
      <c r="A245" s="53" t="s">
        <v>272</v>
      </c>
      <c r="B245" s="66"/>
      <c r="C245" s="66" t="s">
        <v>273</v>
      </c>
      <c r="D245" s="56">
        <f>D246</f>
        <v>36418.1</v>
      </c>
    </row>
    <row r="246" spans="1:4" ht="16.5" customHeight="1">
      <c r="A246" s="86"/>
      <c r="B246" s="63" t="s">
        <v>166</v>
      </c>
      <c r="C246" s="64" t="s">
        <v>167</v>
      </c>
      <c r="D246" s="56">
        <v>36418.1</v>
      </c>
    </row>
    <row r="247" spans="1:4" ht="20.45" customHeight="1">
      <c r="A247" s="53" t="s">
        <v>274</v>
      </c>
      <c r="B247" s="61"/>
      <c r="C247" s="61" t="s">
        <v>275</v>
      </c>
      <c r="D247" s="56">
        <f>D248</f>
        <v>6229.9000000000005</v>
      </c>
    </row>
    <row r="248" spans="1:4" ht="37.15" customHeight="1">
      <c r="A248" s="53" t="s">
        <v>276</v>
      </c>
      <c r="B248" s="66"/>
      <c r="C248" s="66" t="s">
        <v>277</v>
      </c>
      <c r="D248" s="56">
        <f>D249+D252</f>
        <v>6229.9000000000005</v>
      </c>
    </row>
    <row r="249" spans="1:4" ht="21" customHeight="1">
      <c r="A249" s="53" t="s">
        <v>278</v>
      </c>
      <c r="B249" s="66"/>
      <c r="C249" s="66" t="s">
        <v>279</v>
      </c>
      <c r="D249" s="56">
        <f>D250+D251</f>
        <v>6081.2000000000007</v>
      </c>
    </row>
    <row r="250" spans="1:4" ht="62.25" customHeight="1">
      <c r="A250" s="79"/>
      <c r="B250" s="83" t="s">
        <v>252</v>
      </c>
      <c r="C250" s="69" t="s">
        <v>253</v>
      </c>
      <c r="D250" s="8">
        <v>5661.4480000000003</v>
      </c>
    </row>
    <row r="251" spans="1:4" ht="34.5" customHeight="1">
      <c r="A251" s="79"/>
      <c r="B251" s="83" t="s">
        <v>75</v>
      </c>
      <c r="C251" s="69" t="s">
        <v>76</v>
      </c>
      <c r="D251" s="8">
        <v>419.75200000000001</v>
      </c>
    </row>
    <row r="252" spans="1:4" ht="15.75" customHeight="1">
      <c r="A252" s="53" t="s">
        <v>280</v>
      </c>
      <c r="B252" s="64"/>
      <c r="C252" s="64" t="s">
        <v>281</v>
      </c>
      <c r="D252" s="8">
        <f>D253+D254</f>
        <v>148.69999999999999</v>
      </c>
    </row>
    <row r="253" spans="1:4" ht="69" customHeight="1">
      <c r="A253" s="79"/>
      <c r="B253" s="83" t="s">
        <v>252</v>
      </c>
      <c r="C253" s="69" t="s">
        <v>253</v>
      </c>
      <c r="D253" s="8">
        <v>119</v>
      </c>
    </row>
    <row r="254" spans="1:4" ht="34.5" customHeight="1">
      <c r="A254" s="79"/>
      <c r="B254" s="83" t="s">
        <v>75</v>
      </c>
      <c r="C254" s="69" t="s">
        <v>76</v>
      </c>
      <c r="D254" s="8">
        <v>29.7</v>
      </c>
    </row>
    <row r="255" spans="1:4" ht="39" customHeight="1">
      <c r="A255" s="53" t="s">
        <v>282</v>
      </c>
      <c r="B255" s="10"/>
      <c r="C255" s="10" t="s">
        <v>283</v>
      </c>
      <c r="D255" s="8">
        <f>D256</f>
        <v>304.33000000000004</v>
      </c>
    </row>
    <row r="256" spans="1:4" ht="33.75" customHeight="1">
      <c r="A256" s="75" t="s">
        <v>284</v>
      </c>
      <c r="B256" s="66"/>
      <c r="C256" s="66" t="s">
        <v>285</v>
      </c>
      <c r="D256" s="8">
        <f>D257+D268+D271</f>
        <v>304.33000000000004</v>
      </c>
    </row>
    <row r="257" spans="1:4" ht="33.75" customHeight="1">
      <c r="A257" s="75" t="s">
        <v>286</v>
      </c>
      <c r="B257" s="64"/>
      <c r="C257" s="64" t="s">
        <v>287</v>
      </c>
      <c r="D257" s="8">
        <f>D258+D260+D262+D264+D266</f>
        <v>160.33000000000001</v>
      </c>
    </row>
    <row r="258" spans="1:4" ht="20.45" customHeight="1">
      <c r="A258" s="75" t="s">
        <v>288</v>
      </c>
      <c r="B258" s="64"/>
      <c r="C258" s="64" t="s">
        <v>289</v>
      </c>
      <c r="D258" s="8">
        <f>D259</f>
        <v>67.2</v>
      </c>
    </row>
    <row r="259" spans="1:4" ht="34.5" customHeight="1">
      <c r="A259" s="79"/>
      <c r="B259" s="59" t="s">
        <v>16</v>
      </c>
      <c r="C259" s="72" t="s">
        <v>17</v>
      </c>
      <c r="D259" s="8">
        <v>67.2</v>
      </c>
    </row>
    <row r="260" spans="1:4" ht="15.75" customHeight="1">
      <c r="A260" s="75" t="s">
        <v>290</v>
      </c>
      <c r="B260" s="64"/>
      <c r="C260" s="64" t="s">
        <v>291</v>
      </c>
      <c r="D260" s="8">
        <f>D261</f>
        <v>25</v>
      </c>
    </row>
    <row r="261" spans="1:4" ht="37.5" customHeight="1">
      <c r="A261" s="79"/>
      <c r="B261" s="59" t="s">
        <v>16</v>
      </c>
      <c r="C261" s="72" t="s">
        <v>17</v>
      </c>
      <c r="D261" s="8">
        <v>25</v>
      </c>
    </row>
    <row r="262" spans="1:4" ht="45.75" customHeight="1">
      <c r="A262" s="75" t="s">
        <v>292</v>
      </c>
      <c r="B262" s="64"/>
      <c r="C262" s="64" t="s">
        <v>293</v>
      </c>
      <c r="D262" s="8">
        <f>D263</f>
        <v>10</v>
      </c>
    </row>
    <row r="263" spans="1:4" ht="37.15" customHeight="1">
      <c r="A263" s="75"/>
      <c r="B263" s="59" t="s">
        <v>16</v>
      </c>
      <c r="C263" s="72" t="s">
        <v>17</v>
      </c>
      <c r="D263" s="8">
        <v>10</v>
      </c>
    </row>
    <row r="264" spans="1:4" ht="48" customHeight="1">
      <c r="A264" s="75" t="s">
        <v>294</v>
      </c>
      <c r="B264" s="64"/>
      <c r="C264" s="64" t="s">
        <v>295</v>
      </c>
      <c r="D264" s="8">
        <f>D265</f>
        <v>20</v>
      </c>
    </row>
    <row r="265" spans="1:4" ht="32.450000000000003" customHeight="1">
      <c r="A265" s="75"/>
      <c r="B265" s="59" t="s">
        <v>16</v>
      </c>
      <c r="C265" s="72" t="s">
        <v>17</v>
      </c>
      <c r="D265" s="8">
        <v>20</v>
      </c>
    </row>
    <row r="266" spans="1:4" ht="23.25" customHeight="1">
      <c r="A266" s="75" t="s">
        <v>296</v>
      </c>
      <c r="B266" s="64"/>
      <c r="C266" s="64" t="s">
        <v>297</v>
      </c>
      <c r="D266" s="8">
        <f>D267</f>
        <v>38.130000000000003</v>
      </c>
    </row>
    <row r="267" spans="1:4" ht="35.25" customHeight="1">
      <c r="A267" s="79"/>
      <c r="B267" s="59" t="s">
        <v>16</v>
      </c>
      <c r="C267" s="72" t="s">
        <v>17</v>
      </c>
      <c r="D267" s="8">
        <v>38.130000000000003</v>
      </c>
    </row>
    <row r="268" spans="1:4" ht="35.450000000000003" customHeight="1">
      <c r="A268" s="75" t="s">
        <v>298</v>
      </c>
      <c r="B268" s="64"/>
      <c r="C268" s="64" t="s">
        <v>299</v>
      </c>
      <c r="D268" s="8">
        <f>D269</f>
        <v>92</v>
      </c>
    </row>
    <row r="269" spans="1:4" ht="32.450000000000003" customHeight="1">
      <c r="A269" s="75" t="s">
        <v>300</v>
      </c>
      <c r="B269" s="10"/>
      <c r="C269" s="10" t="s">
        <v>301</v>
      </c>
      <c r="D269" s="8">
        <f>D270</f>
        <v>92</v>
      </c>
    </row>
    <row r="270" spans="1:4" ht="35.450000000000003" customHeight="1">
      <c r="A270" s="79"/>
      <c r="B270" s="59" t="s">
        <v>16</v>
      </c>
      <c r="C270" s="72" t="s">
        <v>17</v>
      </c>
      <c r="D270" s="8">
        <v>92</v>
      </c>
    </row>
    <row r="271" spans="1:4" ht="35.450000000000003" customHeight="1">
      <c r="A271" s="75" t="s">
        <v>302</v>
      </c>
      <c r="B271" s="64"/>
      <c r="C271" s="64" t="s">
        <v>303</v>
      </c>
      <c r="D271" s="8">
        <f>D272+D274+D276+D278+D280</f>
        <v>52</v>
      </c>
    </row>
    <row r="272" spans="1:4" ht="21" customHeight="1">
      <c r="A272" s="75" t="s">
        <v>304</v>
      </c>
      <c r="B272" s="64"/>
      <c r="C272" s="64" t="s">
        <v>305</v>
      </c>
      <c r="D272" s="8">
        <f>D273</f>
        <v>10</v>
      </c>
    </row>
    <row r="273" spans="1:4" ht="36" customHeight="1">
      <c r="A273" s="75"/>
      <c r="B273" s="59" t="s">
        <v>16</v>
      </c>
      <c r="C273" s="72" t="s">
        <v>17</v>
      </c>
      <c r="D273" s="8">
        <v>10</v>
      </c>
    </row>
    <row r="274" spans="1:4" ht="33" customHeight="1">
      <c r="A274" s="75" t="s">
        <v>306</v>
      </c>
      <c r="B274" s="64"/>
      <c r="C274" s="64" t="s">
        <v>307</v>
      </c>
      <c r="D274" s="8">
        <f>D275</f>
        <v>26</v>
      </c>
    </row>
    <row r="275" spans="1:4" ht="32.450000000000003" customHeight="1">
      <c r="A275" s="75"/>
      <c r="B275" s="59" t="s">
        <v>16</v>
      </c>
      <c r="C275" s="72" t="s">
        <v>17</v>
      </c>
      <c r="D275" s="8">
        <v>26</v>
      </c>
    </row>
    <row r="276" spans="1:4" ht="21" customHeight="1">
      <c r="A276" s="75" t="s">
        <v>308</v>
      </c>
      <c r="B276" s="64"/>
      <c r="C276" s="64" t="s">
        <v>309</v>
      </c>
      <c r="D276" s="8">
        <f>D277</f>
        <v>10</v>
      </c>
    </row>
    <row r="277" spans="1:4" ht="34.9" customHeight="1">
      <c r="A277" s="75"/>
      <c r="B277" s="59" t="s">
        <v>16</v>
      </c>
      <c r="C277" s="72" t="s">
        <v>17</v>
      </c>
      <c r="D277" s="8">
        <v>10</v>
      </c>
    </row>
    <row r="278" spans="1:4" ht="31.15" customHeight="1">
      <c r="A278" s="75" t="s">
        <v>310</v>
      </c>
      <c r="B278" s="64"/>
      <c r="C278" s="64" t="s">
        <v>311</v>
      </c>
      <c r="D278" s="8">
        <f>D279</f>
        <v>3</v>
      </c>
    </row>
    <row r="279" spans="1:4" ht="36" customHeight="1">
      <c r="A279" s="75"/>
      <c r="B279" s="59" t="s">
        <v>16</v>
      </c>
      <c r="C279" s="72" t="s">
        <v>17</v>
      </c>
      <c r="D279" s="8">
        <v>3</v>
      </c>
    </row>
    <row r="280" spans="1:4" ht="46.5" customHeight="1">
      <c r="A280" s="75" t="s">
        <v>312</v>
      </c>
      <c r="B280" s="64"/>
      <c r="C280" s="64" t="s">
        <v>313</v>
      </c>
      <c r="D280" s="8">
        <f>D281</f>
        <v>3</v>
      </c>
    </row>
    <row r="281" spans="1:4" ht="35.450000000000003" customHeight="1">
      <c r="A281" s="79"/>
      <c r="B281" s="59" t="s">
        <v>16</v>
      </c>
      <c r="C281" s="72" t="s">
        <v>17</v>
      </c>
      <c r="D281" s="8">
        <v>3</v>
      </c>
    </row>
    <row r="282" spans="1:4" ht="33.75" customHeight="1">
      <c r="A282" s="53" t="s">
        <v>314</v>
      </c>
      <c r="B282" s="10"/>
      <c r="C282" s="10" t="s">
        <v>315</v>
      </c>
      <c r="D282" s="8">
        <f>D283+D305</f>
        <v>1553.0881199999999</v>
      </c>
    </row>
    <row r="283" spans="1:4" ht="41.25" customHeight="1">
      <c r="A283" s="53" t="s">
        <v>316</v>
      </c>
      <c r="B283" s="66"/>
      <c r="C283" s="66" t="s">
        <v>317</v>
      </c>
      <c r="D283" s="8">
        <f>D284+D293+D300</f>
        <v>1130.85412</v>
      </c>
    </row>
    <row r="284" spans="1:4" ht="25.5" customHeight="1">
      <c r="A284" s="53" t="s">
        <v>318</v>
      </c>
      <c r="B284" s="64"/>
      <c r="C284" s="64" t="s">
        <v>319</v>
      </c>
      <c r="D284" s="8">
        <f>D285+D289+D291+D287</f>
        <v>224.85012</v>
      </c>
    </row>
    <row r="285" spans="1:4" ht="34.5" customHeight="1">
      <c r="A285" s="53" t="s">
        <v>320</v>
      </c>
      <c r="B285" s="64"/>
      <c r="C285" s="64" t="s">
        <v>321</v>
      </c>
      <c r="D285" s="8">
        <f>D286</f>
        <v>189.75012000000001</v>
      </c>
    </row>
    <row r="286" spans="1:4" ht="33" customHeight="1">
      <c r="A286" s="53"/>
      <c r="B286" s="83" t="s">
        <v>75</v>
      </c>
      <c r="C286" s="69" t="s">
        <v>76</v>
      </c>
      <c r="D286" s="8">
        <f>335-145.24988</f>
        <v>189.75012000000001</v>
      </c>
    </row>
    <row r="287" spans="1:4" ht="33" customHeight="1">
      <c r="A287" s="53" t="s">
        <v>322</v>
      </c>
      <c r="B287" s="83"/>
      <c r="C287" s="64" t="s">
        <v>323</v>
      </c>
      <c r="D287" s="8">
        <f>D288</f>
        <v>20</v>
      </c>
    </row>
    <row r="288" spans="1:4" ht="33" customHeight="1">
      <c r="A288" s="53"/>
      <c r="B288" s="83" t="s">
        <v>75</v>
      </c>
      <c r="C288" s="69" t="s">
        <v>76</v>
      </c>
      <c r="D288" s="8">
        <v>20</v>
      </c>
    </row>
    <row r="289" spans="1:4" ht="19.149999999999999" customHeight="1">
      <c r="A289" s="53" t="s">
        <v>324</v>
      </c>
      <c r="B289" s="64"/>
      <c r="C289" s="64" t="s">
        <v>325</v>
      </c>
      <c r="D289" s="8">
        <f>D290</f>
        <v>5.0999999999999996</v>
      </c>
    </row>
    <row r="290" spans="1:4" ht="31.15" customHeight="1">
      <c r="A290" s="53"/>
      <c r="B290" s="83" t="s">
        <v>75</v>
      </c>
      <c r="C290" s="69" t="s">
        <v>76</v>
      </c>
      <c r="D290" s="8">
        <v>5.0999999999999996</v>
      </c>
    </row>
    <row r="291" spans="1:4" ht="31.15" customHeight="1">
      <c r="A291" s="53" t="s">
        <v>326</v>
      </c>
      <c r="B291" s="64"/>
      <c r="C291" s="64" t="s">
        <v>327</v>
      </c>
      <c r="D291" s="8">
        <f>D292</f>
        <v>10</v>
      </c>
    </row>
    <row r="292" spans="1:4" ht="31.15" customHeight="1">
      <c r="A292" s="53"/>
      <c r="B292" s="83" t="s">
        <v>75</v>
      </c>
      <c r="C292" s="69" t="s">
        <v>76</v>
      </c>
      <c r="D292" s="8">
        <v>10</v>
      </c>
    </row>
    <row r="293" spans="1:4" ht="30" customHeight="1">
      <c r="A293" s="53" t="s">
        <v>328</v>
      </c>
      <c r="B293" s="64"/>
      <c r="C293" s="64" t="s">
        <v>329</v>
      </c>
      <c r="D293" s="8">
        <f>D294+D296+D298</f>
        <v>318.50400000000002</v>
      </c>
    </row>
    <row r="294" spans="1:4" ht="33" customHeight="1">
      <c r="A294" s="53" t="s">
        <v>330</v>
      </c>
      <c r="B294" s="64"/>
      <c r="C294" s="64" t="s">
        <v>331</v>
      </c>
      <c r="D294" s="8">
        <f>D295</f>
        <v>100</v>
      </c>
    </row>
    <row r="295" spans="1:4" ht="31.5" customHeight="1">
      <c r="A295" s="53"/>
      <c r="B295" s="83" t="s">
        <v>75</v>
      </c>
      <c r="C295" s="69" t="s">
        <v>76</v>
      </c>
      <c r="D295" s="8">
        <v>100</v>
      </c>
    </row>
    <row r="296" spans="1:4" ht="28.15" customHeight="1">
      <c r="A296" s="53" t="s">
        <v>332</v>
      </c>
      <c r="B296" s="64"/>
      <c r="C296" s="64" t="s">
        <v>333</v>
      </c>
      <c r="D296" s="8">
        <f>D297</f>
        <v>143.50399999999999</v>
      </c>
    </row>
    <row r="297" spans="1:4" ht="31.5" customHeight="1">
      <c r="A297" s="53"/>
      <c r="B297" s="83" t="s">
        <v>75</v>
      </c>
      <c r="C297" s="69" t="s">
        <v>76</v>
      </c>
      <c r="D297" s="8">
        <v>143.50399999999999</v>
      </c>
    </row>
    <row r="298" spans="1:4" ht="46.5" customHeight="1">
      <c r="A298" s="53" t="s">
        <v>334</v>
      </c>
      <c r="B298" s="83"/>
      <c r="C298" s="64" t="s">
        <v>335</v>
      </c>
      <c r="D298" s="8">
        <f>D299</f>
        <v>75</v>
      </c>
    </row>
    <row r="299" spans="1:4" ht="33.75" customHeight="1">
      <c r="A299" s="53"/>
      <c r="B299" s="83" t="s">
        <v>75</v>
      </c>
      <c r="C299" s="69" t="s">
        <v>76</v>
      </c>
      <c r="D299" s="8">
        <v>75</v>
      </c>
    </row>
    <row r="300" spans="1:4" ht="34.5" customHeight="1">
      <c r="A300" s="53" t="s">
        <v>336</v>
      </c>
      <c r="B300" s="64"/>
      <c r="C300" s="64" t="s">
        <v>337</v>
      </c>
      <c r="D300" s="8">
        <f>D301+D303</f>
        <v>587.5</v>
      </c>
    </row>
    <row r="301" spans="1:4" ht="35.25" customHeight="1">
      <c r="A301" s="53" t="s">
        <v>338</v>
      </c>
      <c r="B301" s="10"/>
      <c r="C301" s="10" t="s">
        <v>339</v>
      </c>
      <c r="D301" s="8">
        <f>D302</f>
        <v>550.6</v>
      </c>
    </row>
    <row r="302" spans="1:4" ht="33.75" customHeight="1">
      <c r="A302" s="53"/>
      <c r="B302" s="83" t="s">
        <v>75</v>
      </c>
      <c r="C302" s="69" t="s">
        <v>76</v>
      </c>
      <c r="D302" s="8">
        <v>550.6</v>
      </c>
    </row>
    <row r="303" spans="1:4" ht="37.5" customHeight="1">
      <c r="A303" s="53" t="s">
        <v>340</v>
      </c>
      <c r="B303" s="10"/>
      <c r="C303" s="10" t="s">
        <v>341</v>
      </c>
      <c r="D303" s="8">
        <f>D304</f>
        <v>36.9</v>
      </c>
    </row>
    <row r="304" spans="1:4" ht="34.5" customHeight="1">
      <c r="A304" s="53"/>
      <c r="B304" s="83" t="s">
        <v>75</v>
      </c>
      <c r="C304" s="69" t="s">
        <v>76</v>
      </c>
      <c r="D304" s="8">
        <v>36.9</v>
      </c>
    </row>
    <row r="305" spans="1:4" ht="32.25" customHeight="1">
      <c r="A305" s="53" t="s">
        <v>342</v>
      </c>
      <c r="B305" s="66"/>
      <c r="C305" s="66" t="s">
        <v>343</v>
      </c>
      <c r="D305" s="8">
        <f>D306+D309</f>
        <v>422.23399999999998</v>
      </c>
    </row>
    <row r="306" spans="1:4" ht="35.25" customHeight="1">
      <c r="A306" s="53" t="s">
        <v>344</v>
      </c>
      <c r="B306" s="64"/>
      <c r="C306" s="64" t="s">
        <v>345</v>
      </c>
      <c r="D306" s="8">
        <f>D307</f>
        <v>132.47149999999999</v>
      </c>
    </row>
    <row r="307" spans="1:4" ht="32.25" customHeight="1">
      <c r="A307" s="53" t="s">
        <v>346</v>
      </c>
      <c r="B307" s="64"/>
      <c r="C307" s="64" t="s">
        <v>347</v>
      </c>
      <c r="D307" s="8">
        <f>D308</f>
        <v>132.47149999999999</v>
      </c>
    </row>
    <row r="308" spans="1:4" ht="35.25" customHeight="1">
      <c r="A308" s="53"/>
      <c r="B308" s="83" t="s">
        <v>75</v>
      </c>
      <c r="C308" s="69" t="s">
        <v>76</v>
      </c>
      <c r="D308" s="8">
        <v>132.47149999999999</v>
      </c>
    </row>
    <row r="309" spans="1:4" ht="33.75" customHeight="1">
      <c r="A309" s="53" t="s">
        <v>348</v>
      </c>
      <c r="B309" s="64"/>
      <c r="C309" s="64" t="s">
        <v>349</v>
      </c>
      <c r="D309" s="8">
        <f>D310+D316+D314+D312</f>
        <v>289.76249999999999</v>
      </c>
    </row>
    <row r="310" spans="1:4" ht="50.45" customHeight="1">
      <c r="A310" s="53" t="s">
        <v>350</v>
      </c>
      <c r="B310" s="10"/>
      <c r="C310" s="10" t="s">
        <v>351</v>
      </c>
      <c r="D310" s="8">
        <f>D311</f>
        <v>154.66249999999999</v>
      </c>
    </row>
    <row r="311" spans="1:4" ht="29.45" customHeight="1">
      <c r="A311" s="53"/>
      <c r="B311" s="83" t="s">
        <v>75</v>
      </c>
      <c r="C311" s="69" t="s">
        <v>76</v>
      </c>
      <c r="D311" s="8">
        <v>154.66249999999999</v>
      </c>
    </row>
    <row r="312" spans="1:4" ht="34.5" customHeight="1">
      <c r="A312" s="53" t="s">
        <v>352</v>
      </c>
      <c r="B312" s="10"/>
      <c r="C312" s="10" t="s">
        <v>353</v>
      </c>
      <c r="D312" s="8">
        <f>D313</f>
        <v>100</v>
      </c>
    </row>
    <row r="313" spans="1:4" ht="29.45" customHeight="1">
      <c r="A313" s="53"/>
      <c r="B313" s="83" t="s">
        <v>75</v>
      </c>
      <c r="C313" s="69" t="s">
        <v>76</v>
      </c>
      <c r="D313" s="8">
        <v>100</v>
      </c>
    </row>
    <row r="314" spans="1:4" ht="24" customHeight="1">
      <c r="A314" s="53" t="s">
        <v>354</v>
      </c>
      <c r="B314" s="64"/>
      <c r="C314" s="64" t="s">
        <v>355</v>
      </c>
      <c r="D314" s="8">
        <f>D315</f>
        <v>5.0999999999999996</v>
      </c>
    </row>
    <row r="315" spans="1:4" ht="36" customHeight="1">
      <c r="A315" s="53"/>
      <c r="B315" s="83" t="s">
        <v>75</v>
      </c>
      <c r="C315" s="69" t="s">
        <v>76</v>
      </c>
      <c r="D315" s="8">
        <v>5.0999999999999996</v>
      </c>
    </row>
    <row r="316" spans="1:4" ht="34.5" customHeight="1">
      <c r="A316" s="53" t="s">
        <v>356</v>
      </c>
      <c r="B316" s="64"/>
      <c r="C316" s="69" t="s">
        <v>357</v>
      </c>
      <c r="D316" s="8">
        <f>D317</f>
        <v>30</v>
      </c>
    </row>
    <row r="317" spans="1:4" ht="31.9" customHeight="1">
      <c r="A317" s="53"/>
      <c r="B317" s="83" t="s">
        <v>75</v>
      </c>
      <c r="C317" s="69" t="s">
        <v>76</v>
      </c>
      <c r="D317" s="8">
        <v>30</v>
      </c>
    </row>
    <row r="318" spans="1:4" ht="33.75" customHeight="1">
      <c r="A318" s="53" t="s">
        <v>358</v>
      </c>
      <c r="B318" s="10"/>
      <c r="C318" s="10" t="s">
        <v>359</v>
      </c>
      <c r="D318" s="8">
        <f>D319+D323</f>
        <v>188</v>
      </c>
    </row>
    <row r="319" spans="1:4" ht="26.25" customHeight="1">
      <c r="A319" s="53" t="s">
        <v>360</v>
      </c>
      <c r="B319" s="235"/>
      <c r="C319" s="58" t="s">
        <v>361</v>
      </c>
      <c r="D319" s="8">
        <f>D320</f>
        <v>68</v>
      </c>
    </row>
    <row r="320" spans="1:4" ht="33.75" customHeight="1">
      <c r="A320" s="53" t="s">
        <v>362</v>
      </c>
      <c r="B320" s="236"/>
      <c r="C320" s="61" t="s">
        <v>363</v>
      </c>
      <c r="D320" s="8">
        <f>D321</f>
        <v>68</v>
      </c>
    </row>
    <row r="321" spans="1:4" ht="39" customHeight="1">
      <c r="A321" s="53" t="s">
        <v>364</v>
      </c>
      <c r="B321" s="62"/>
      <c r="C321" s="62" t="s">
        <v>365</v>
      </c>
      <c r="D321" s="8">
        <f>D322</f>
        <v>68</v>
      </c>
    </row>
    <row r="322" spans="1:4" ht="39" customHeight="1">
      <c r="A322" s="53"/>
      <c r="B322" s="59" t="s">
        <v>16</v>
      </c>
      <c r="C322" s="72" t="s">
        <v>17</v>
      </c>
      <c r="D322" s="8">
        <v>68</v>
      </c>
    </row>
    <row r="323" spans="1:4" ht="53.25" customHeight="1">
      <c r="A323" s="53" t="s">
        <v>366</v>
      </c>
      <c r="B323" s="61"/>
      <c r="C323" s="61" t="s">
        <v>367</v>
      </c>
      <c r="D323" s="8">
        <f>D324</f>
        <v>120</v>
      </c>
    </row>
    <row r="324" spans="1:4" ht="43.5" customHeight="1">
      <c r="A324" s="53" t="s">
        <v>368</v>
      </c>
      <c r="B324" s="61"/>
      <c r="C324" s="61" t="s">
        <v>369</v>
      </c>
      <c r="D324" s="8">
        <f>D325</f>
        <v>120</v>
      </c>
    </row>
    <row r="325" spans="1:4" ht="57.75" customHeight="1">
      <c r="A325" s="53" t="s">
        <v>370</v>
      </c>
      <c r="B325" s="61"/>
      <c r="C325" s="61" t="s">
        <v>371</v>
      </c>
      <c r="D325" s="8">
        <f>D326</f>
        <v>120</v>
      </c>
    </row>
    <row r="326" spans="1:4" ht="39" customHeight="1">
      <c r="A326" s="53"/>
      <c r="B326" s="83" t="s">
        <v>75</v>
      </c>
      <c r="C326" s="69" t="s">
        <v>76</v>
      </c>
      <c r="D326" s="8">
        <v>120</v>
      </c>
    </row>
    <row r="327" spans="1:4" ht="17.25" customHeight="1">
      <c r="A327" s="83" t="s">
        <v>372</v>
      </c>
      <c r="B327" s="83"/>
      <c r="C327" s="104" t="s">
        <v>373</v>
      </c>
      <c r="D327" s="8">
        <f>D328+D371</f>
        <v>66074.81912</v>
      </c>
    </row>
    <row r="328" spans="1:4" ht="15.75" customHeight="1">
      <c r="A328" s="53" t="s">
        <v>374</v>
      </c>
      <c r="B328" s="15"/>
      <c r="C328" s="66" t="s">
        <v>375</v>
      </c>
      <c r="D328" s="8">
        <f>D331+D333+D337+D335+D344+D352+D355+D363+D329+D360+D357+D368+D349+D346+D366+D341</f>
        <v>36119.299999999988</v>
      </c>
    </row>
    <row r="329" spans="1:4" ht="15.75" customHeight="1">
      <c r="A329" s="53" t="s">
        <v>376</v>
      </c>
      <c r="B329" s="66"/>
      <c r="C329" s="66" t="s">
        <v>377</v>
      </c>
      <c r="D329" s="8">
        <f>D330</f>
        <v>1372.8</v>
      </c>
    </row>
    <row r="330" spans="1:4" ht="63" customHeight="1">
      <c r="A330" s="53"/>
      <c r="B330" s="83" t="s">
        <v>252</v>
      </c>
      <c r="C330" s="69" t="s">
        <v>253</v>
      </c>
      <c r="D330" s="8">
        <v>1372.8</v>
      </c>
    </row>
    <row r="331" spans="1:4" ht="21.75" customHeight="1">
      <c r="A331" s="53" t="s">
        <v>378</v>
      </c>
      <c r="B331" s="15"/>
      <c r="C331" s="66" t="s">
        <v>379</v>
      </c>
      <c r="D331" s="56">
        <f>D332</f>
        <v>754.8</v>
      </c>
    </row>
    <row r="332" spans="1:4" ht="63" customHeight="1">
      <c r="A332" s="53"/>
      <c r="B332" s="83" t="s">
        <v>252</v>
      </c>
      <c r="C332" s="69" t="s">
        <v>253</v>
      </c>
      <c r="D332" s="56">
        <v>754.8</v>
      </c>
    </row>
    <row r="333" spans="1:4" ht="21" customHeight="1">
      <c r="A333" s="53" t="s">
        <v>380</v>
      </c>
      <c r="B333" s="15"/>
      <c r="C333" s="66" t="s">
        <v>381</v>
      </c>
      <c r="D333" s="8">
        <f>D334</f>
        <v>158</v>
      </c>
    </row>
    <row r="334" spans="1:4" ht="60" customHeight="1">
      <c r="A334" s="53"/>
      <c r="B334" s="83" t="s">
        <v>252</v>
      </c>
      <c r="C334" s="69" t="s">
        <v>253</v>
      </c>
      <c r="D334" s="237">
        <v>158</v>
      </c>
    </row>
    <row r="335" spans="1:4" ht="22.5" customHeight="1">
      <c r="A335" s="53" t="s">
        <v>382</v>
      </c>
      <c r="B335" s="15"/>
      <c r="C335" s="64" t="s">
        <v>383</v>
      </c>
      <c r="D335" s="56">
        <f>D336</f>
        <v>50</v>
      </c>
    </row>
    <row r="336" spans="1:4" ht="24.75" customHeight="1">
      <c r="A336" s="83"/>
      <c r="B336" s="79">
        <v>800</v>
      </c>
      <c r="C336" s="64" t="s">
        <v>134</v>
      </c>
      <c r="D336" s="56">
        <v>50</v>
      </c>
    </row>
    <row r="337" spans="1:7" ht="18" customHeight="1">
      <c r="A337" s="53" t="s">
        <v>384</v>
      </c>
      <c r="B337" s="75"/>
      <c r="C337" s="66" t="s">
        <v>279</v>
      </c>
      <c r="D337" s="8">
        <f>D338+D339+D340</f>
        <v>29817.200000000001</v>
      </c>
      <c r="F337" s="50"/>
      <c r="G337" s="22"/>
    </row>
    <row r="338" spans="1:7" ht="63" customHeight="1">
      <c r="A338" s="79"/>
      <c r="B338" s="83" t="s">
        <v>252</v>
      </c>
      <c r="C338" s="69" t="s">
        <v>253</v>
      </c>
      <c r="D338" s="8">
        <v>23807.645</v>
      </c>
    </row>
    <row r="339" spans="1:7" ht="35.450000000000003" customHeight="1">
      <c r="A339" s="79"/>
      <c r="B339" s="83" t="s">
        <v>75</v>
      </c>
      <c r="C339" s="69" t="s">
        <v>76</v>
      </c>
      <c r="D339" s="8">
        <f>5430.72+30</f>
        <v>5460.72</v>
      </c>
    </row>
    <row r="340" spans="1:7" ht="17.25" customHeight="1">
      <c r="A340" s="79"/>
      <c r="B340" s="79">
        <v>800</v>
      </c>
      <c r="C340" s="64" t="s">
        <v>134</v>
      </c>
      <c r="D340" s="8">
        <v>548.83500000000004</v>
      </c>
    </row>
    <row r="341" spans="1:7" ht="17.25" customHeight="1">
      <c r="A341" s="53" t="s">
        <v>385</v>
      </c>
      <c r="B341" s="66"/>
      <c r="C341" s="66" t="s">
        <v>386</v>
      </c>
      <c r="D341" s="8">
        <f>D342+D343</f>
        <v>453.20000000000005</v>
      </c>
    </row>
    <row r="342" spans="1:7" ht="63.75" customHeight="1">
      <c r="A342" s="79"/>
      <c r="B342" s="83" t="s">
        <v>252</v>
      </c>
      <c r="C342" s="69" t="s">
        <v>253</v>
      </c>
      <c r="D342" s="8">
        <v>370.84500000000003</v>
      </c>
    </row>
    <row r="343" spans="1:7" ht="36" customHeight="1">
      <c r="A343" s="79"/>
      <c r="B343" s="83" t="s">
        <v>75</v>
      </c>
      <c r="C343" s="69" t="s">
        <v>76</v>
      </c>
      <c r="D343" s="8">
        <v>82.355000000000004</v>
      </c>
    </row>
    <row r="344" spans="1:7" ht="38.25" customHeight="1">
      <c r="A344" s="53" t="s">
        <v>387</v>
      </c>
      <c r="B344" s="80"/>
      <c r="C344" s="238" t="s">
        <v>388</v>
      </c>
      <c r="D344" s="8">
        <f>D345</f>
        <v>881.1</v>
      </c>
    </row>
    <row r="345" spans="1:7" ht="61.5" customHeight="1">
      <c r="A345" s="106"/>
      <c r="B345" s="83" t="s">
        <v>252</v>
      </c>
      <c r="C345" s="69" t="s">
        <v>253</v>
      </c>
      <c r="D345" s="105">
        <v>881.1</v>
      </c>
    </row>
    <row r="346" spans="1:7" ht="63.75" customHeight="1">
      <c r="A346" s="53" t="s">
        <v>389</v>
      </c>
      <c r="B346" s="107"/>
      <c r="C346" s="85" t="s">
        <v>390</v>
      </c>
      <c r="D346" s="8">
        <f>D347+D348</f>
        <v>109.7</v>
      </c>
    </row>
    <row r="347" spans="1:7" ht="61.5" customHeight="1">
      <c r="A347" s="106"/>
      <c r="B347" s="83" t="s">
        <v>252</v>
      </c>
      <c r="C347" s="69" t="s">
        <v>253</v>
      </c>
      <c r="D347" s="8">
        <v>107.7</v>
      </c>
    </row>
    <row r="348" spans="1:7" ht="35.25" customHeight="1">
      <c r="A348" s="106"/>
      <c r="B348" s="83" t="s">
        <v>75</v>
      </c>
      <c r="C348" s="69" t="s">
        <v>76</v>
      </c>
      <c r="D348" s="8">
        <v>2</v>
      </c>
    </row>
    <row r="349" spans="1:7" ht="64.5" customHeight="1">
      <c r="A349" s="53" t="s">
        <v>391</v>
      </c>
      <c r="B349" s="80"/>
      <c r="C349" s="104" t="s">
        <v>392</v>
      </c>
      <c r="D349" s="8">
        <f>D350+D351</f>
        <v>1.2</v>
      </c>
    </row>
    <row r="350" spans="1:7" ht="63.75" customHeight="1">
      <c r="A350" s="80"/>
      <c r="B350" s="83" t="s">
        <v>252</v>
      </c>
      <c r="C350" s="69" t="s">
        <v>253</v>
      </c>
      <c r="D350" s="8">
        <v>1</v>
      </c>
    </row>
    <row r="351" spans="1:7" ht="35.25" customHeight="1">
      <c r="A351" s="80"/>
      <c r="B351" s="83" t="s">
        <v>75</v>
      </c>
      <c r="C351" s="69" t="s">
        <v>76</v>
      </c>
      <c r="D351" s="8">
        <v>0.2</v>
      </c>
    </row>
    <row r="352" spans="1:7" ht="48" customHeight="1">
      <c r="A352" s="53" t="s">
        <v>393</v>
      </c>
      <c r="B352" s="109"/>
      <c r="C352" s="103" t="s">
        <v>394</v>
      </c>
      <c r="D352" s="8">
        <f>D353+D354</f>
        <v>421</v>
      </c>
    </row>
    <row r="353" spans="1:4" ht="63.75" customHeight="1">
      <c r="A353" s="79"/>
      <c r="B353" s="83" t="s">
        <v>252</v>
      </c>
      <c r="C353" s="69" t="s">
        <v>253</v>
      </c>
      <c r="D353" s="8">
        <v>325.5</v>
      </c>
    </row>
    <row r="354" spans="1:4" ht="30.6" customHeight="1">
      <c r="A354" s="79"/>
      <c r="B354" s="83" t="s">
        <v>75</v>
      </c>
      <c r="C354" s="69" t="s">
        <v>76</v>
      </c>
      <c r="D354" s="8">
        <v>95.5</v>
      </c>
    </row>
    <row r="355" spans="1:4" ht="21" customHeight="1">
      <c r="A355" s="53" t="s">
        <v>395</v>
      </c>
      <c r="B355" s="109"/>
      <c r="C355" s="103" t="s">
        <v>396</v>
      </c>
      <c r="D355" s="8">
        <f>D356</f>
        <v>3.9</v>
      </c>
    </row>
    <row r="356" spans="1:4" ht="34.5" customHeight="1">
      <c r="A356" s="106"/>
      <c r="B356" s="83" t="s">
        <v>75</v>
      </c>
      <c r="C356" s="69" t="s">
        <v>76</v>
      </c>
      <c r="D356" s="8">
        <v>3.9</v>
      </c>
    </row>
    <row r="357" spans="1:4" ht="33.75" customHeight="1">
      <c r="A357" s="53" t="s">
        <v>397</v>
      </c>
      <c r="B357" s="83"/>
      <c r="C357" s="61" t="s">
        <v>398</v>
      </c>
      <c r="D357" s="8">
        <f>D358+D359</f>
        <v>43.699999999999996</v>
      </c>
    </row>
    <row r="358" spans="1:4" ht="66.75" customHeight="1">
      <c r="A358" s="53"/>
      <c r="B358" s="83" t="s">
        <v>252</v>
      </c>
      <c r="C358" s="69" t="s">
        <v>253</v>
      </c>
      <c r="D358" s="8">
        <v>43.3</v>
      </c>
    </row>
    <row r="359" spans="1:4" ht="33" customHeight="1">
      <c r="A359" s="79"/>
      <c r="B359" s="83" t="s">
        <v>75</v>
      </c>
      <c r="C359" s="69" t="s">
        <v>76</v>
      </c>
      <c r="D359" s="8">
        <v>0.4</v>
      </c>
    </row>
    <row r="360" spans="1:4" ht="56.25" customHeight="1">
      <c r="A360" s="53" t="s">
        <v>399</v>
      </c>
      <c r="B360" s="80"/>
      <c r="C360" s="103" t="s">
        <v>400</v>
      </c>
      <c r="D360" s="8">
        <f>D361+D362</f>
        <v>9.4</v>
      </c>
    </row>
    <row r="361" spans="1:4" ht="63.75" customHeight="1">
      <c r="A361" s="79"/>
      <c r="B361" s="83" t="s">
        <v>252</v>
      </c>
      <c r="C361" s="69" t="s">
        <v>253</v>
      </c>
      <c r="D361" s="8">
        <v>7.9</v>
      </c>
    </row>
    <row r="362" spans="1:4" ht="34.9" customHeight="1">
      <c r="A362" s="79"/>
      <c r="B362" s="83" t="s">
        <v>75</v>
      </c>
      <c r="C362" s="69" t="s">
        <v>76</v>
      </c>
      <c r="D362" s="8">
        <v>1.5</v>
      </c>
    </row>
    <row r="363" spans="1:4" ht="32.450000000000003" customHeight="1">
      <c r="A363" s="53" t="s">
        <v>401</v>
      </c>
      <c r="B363" s="80"/>
      <c r="C363" s="103" t="s">
        <v>402</v>
      </c>
      <c r="D363" s="8">
        <f>D364+D365</f>
        <v>395.1</v>
      </c>
    </row>
    <row r="364" spans="1:4" ht="63" customHeight="1">
      <c r="A364" s="79"/>
      <c r="B364" s="83" t="s">
        <v>252</v>
      </c>
      <c r="C364" s="69" t="s">
        <v>253</v>
      </c>
      <c r="D364" s="8">
        <v>380.1</v>
      </c>
    </row>
    <row r="365" spans="1:4" ht="36" customHeight="1">
      <c r="A365" s="79"/>
      <c r="B365" s="83" t="s">
        <v>75</v>
      </c>
      <c r="C365" s="69" t="s">
        <v>76</v>
      </c>
      <c r="D365" s="8">
        <v>15</v>
      </c>
    </row>
    <row r="366" spans="1:4" ht="53.25" customHeight="1">
      <c r="A366" s="53" t="s">
        <v>403</v>
      </c>
      <c r="B366" s="83"/>
      <c r="C366" s="69" t="s">
        <v>404</v>
      </c>
      <c r="D366" s="8">
        <f>D367</f>
        <v>52.2</v>
      </c>
    </row>
    <row r="367" spans="1:4" ht="36" customHeight="1">
      <c r="A367" s="79"/>
      <c r="B367" s="83" t="s">
        <v>75</v>
      </c>
      <c r="C367" s="69" t="s">
        <v>76</v>
      </c>
      <c r="D367" s="8">
        <v>52.2</v>
      </c>
    </row>
    <row r="368" spans="1:4" ht="27" customHeight="1">
      <c r="A368" s="53" t="s">
        <v>405</v>
      </c>
      <c r="B368" s="83"/>
      <c r="C368" s="239" t="s">
        <v>406</v>
      </c>
      <c r="D368" s="8">
        <f>D369+D370</f>
        <v>1596</v>
      </c>
    </row>
    <row r="369" spans="1:4" ht="66" customHeight="1">
      <c r="A369" s="79"/>
      <c r="B369" s="83" t="s">
        <v>252</v>
      </c>
      <c r="C369" s="69" t="s">
        <v>253</v>
      </c>
      <c r="D369" s="8">
        <v>1330.8</v>
      </c>
    </row>
    <row r="370" spans="1:4" ht="36" customHeight="1">
      <c r="A370" s="79"/>
      <c r="B370" s="83" t="s">
        <v>75</v>
      </c>
      <c r="C370" s="69" t="s">
        <v>76</v>
      </c>
      <c r="D370" s="8">
        <v>265.2</v>
      </c>
    </row>
    <row r="371" spans="1:4" ht="31.5" customHeight="1">
      <c r="A371" s="53" t="s">
        <v>407</v>
      </c>
      <c r="B371" s="75"/>
      <c r="C371" s="66" t="s">
        <v>408</v>
      </c>
      <c r="D371" s="56">
        <f>D380+D394+D392+D382+D374+D396+D372+D376+D385+D390+D388</f>
        <v>29955.519120000004</v>
      </c>
    </row>
    <row r="372" spans="1:4" ht="50.25" customHeight="1">
      <c r="A372" s="53" t="s">
        <v>409</v>
      </c>
      <c r="B372" s="59"/>
      <c r="C372" s="72" t="s">
        <v>410</v>
      </c>
      <c r="D372" s="56">
        <f>D373</f>
        <v>63.668880000000001</v>
      </c>
    </row>
    <row r="373" spans="1:4" ht="35.25" customHeight="1">
      <c r="A373" s="7"/>
      <c r="B373" s="83" t="s">
        <v>75</v>
      </c>
      <c r="C373" s="69" t="s">
        <v>76</v>
      </c>
      <c r="D373" s="56">
        <v>63.668880000000001</v>
      </c>
    </row>
    <row r="374" spans="1:4" ht="82.5" customHeight="1">
      <c r="A374" s="53" t="s">
        <v>411</v>
      </c>
      <c r="B374" s="83"/>
      <c r="C374" s="69" t="s">
        <v>412</v>
      </c>
      <c r="D374" s="56">
        <f>D375</f>
        <v>6485.07024</v>
      </c>
    </row>
    <row r="375" spans="1:4" ht="36" customHeight="1">
      <c r="A375" s="7"/>
      <c r="B375" s="83" t="s">
        <v>154</v>
      </c>
      <c r="C375" s="87" t="s">
        <v>155</v>
      </c>
      <c r="D375" s="56">
        <v>6485.07024</v>
      </c>
    </row>
    <row r="376" spans="1:4" ht="31.5" customHeight="1">
      <c r="A376" s="53" t="s">
        <v>413</v>
      </c>
      <c r="B376" s="79"/>
      <c r="C376" s="238" t="s">
        <v>414</v>
      </c>
      <c r="D376" s="56">
        <f>D377+D378+D379</f>
        <v>3738.8</v>
      </c>
    </row>
    <row r="377" spans="1:4" ht="31.5" customHeight="1">
      <c r="A377" s="7"/>
      <c r="B377" s="83" t="s">
        <v>75</v>
      </c>
      <c r="C377" s="69" t="s">
        <v>76</v>
      </c>
      <c r="D377" s="56">
        <v>112</v>
      </c>
    </row>
    <row r="378" spans="1:4" ht="19.5" customHeight="1">
      <c r="A378" s="7"/>
      <c r="B378" s="59" t="s">
        <v>65</v>
      </c>
      <c r="C378" s="102" t="s">
        <v>66</v>
      </c>
      <c r="D378" s="56">
        <v>588</v>
      </c>
    </row>
    <row r="379" spans="1:4" ht="35.25" customHeight="1">
      <c r="A379" s="7"/>
      <c r="B379" s="59" t="s">
        <v>16</v>
      </c>
      <c r="C379" s="72" t="s">
        <v>17</v>
      </c>
      <c r="D379" s="56">
        <v>3038.8</v>
      </c>
    </row>
    <row r="380" spans="1:4" ht="19.5" customHeight="1">
      <c r="A380" s="53" t="s">
        <v>415</v>
      </c>
      <c r="B380" s="63"/>
      <c r="C380" s="66" t="s">
        <v>416</v>
      </c>
      <c r="D380" s="56">
        <f>D381</f>
        <v>535</v>
      </c>
    </row>
    <row r="381" spans="1:4" ht="31.9" customHeight="1">
      <c r="A381" s="7"/>
      <c r="B381" s="83" t="s">
        <v>75</v>
      </c>
      <c r="C381" s="69" t="s">
        <v>76</v>
      </c>
      <c r="D381" s="56">
        <v>535</v>
      </c>
    </row>
    <row r="382" spans="1:4" ht="22.15" customHeight="1">
      <c r="A382" s="53" t="s">
        <v>417</v>
      </c>
      <c r="B382" s="66"/>
      <c r="C382" s="66" t="s">
        <v>418</v>
      </c>
      <c r="D382" s="56">
        <f>D384+D383</f>
        <v>2050</v>
      </c>
    </row>
    <row r="383" spans="1:4" ht="36" customHeight="1">
      <c r="A383" s="80"/>
      <c r="B383" s="83" t="s">
        <v>75</v>
      </c>
      <c r="C383" s="69" t="s">
        <v>76</v>
      </c>
      <c r="D383" s="56">
        <v>189.6968</v>
      </c>
    </row>
    <row r="384" spans="1:4" ht="36.75" customHeight="1">
      <c r="A384" s="110"/>
      <c r="B384" s="59" t="s">
        <v>16</v>
      </c>
      <c r="C384" s="72" t="s">
        <v>17</v>
      </c>
      <c r="D384" s="56">
        <v>1860.3032000000001</v>
      </c>
    </row>
    <row r="385" spans="1:6" ht="25.5" customHeight="1">
      <c r="A385" s="53" t="s">
        <v>419</v>
      </c>
      <c r="B385" s="66"/>
      <c r="C385" s="66" t="s">
        <v>420</v>
      </c>
      <c r="D385" s="56">
        <f>D386+D387</f>
        <v>100</v>
      </c>
    </row>
    <row r="386" spans="1:6" ht="36.75" customHeight="1">
      <c r="A386" s="110"/>
      <c r="B386" s="83" t="s">
        <v>75</v>
      </c>
      <c r="C386" s="69" t="s">
        <v>76</v>
      </c>
      <c r="D386" s="56">
        <v>98.655000000000001</v>
      </c>
    </row>
    <row r="387" spans="1:6" ht="23.25" customHeight="1">
      <c r="A387" s="110"/>
      <c r="B387" s="79">
        <v>800</v>
      </c>
      <c r="C387" s="64" t="s">
        <v>134</v>
      </c>
      <c r="D387" s="56">
        <v>1.345</v>
      </c>
    </row>
    <row r="388" spans="1:6" ht="38.25" customHeight="1">
      <c r="A388" s="53" t="s">
        <v>556</v>
      </c>
      <c r="B388" s="79"/>
      <c r="C388" s="66" t="s">
        <v>557</v>
      </c>
      <c r="D388" s="56">
        <f>D389</f>
        <v>1049.5</v>
      </c>
    </row>
    <row r="389" spans="1:6" ht="23.25" customHeight="1">
      <c r="A389" s="110"/>
      <c r="B389" s="63" t="s">
        <v>166</v>
      </c>
      <c r="C389" s="64" t="s">
        <v>167</v>
      </c>
      <c r="D389" s="56">
        <v>1049.5</v>
      </c>
    </row>
    <row r="390" spans="1:6" ht="84" customHeight="1">
      <c r="A390" s="111" t="s">
        <v>533</v>
      </c>
      <c r="B390" s="112"/>
      <c r="C390" s="113" t="s">
        <v>532</v>
      </c>
      <c r="D390" s="56">
        <f>D391</f>
        <v>1301.58</v>
      </c>
    </row>
    <row r="391" spans="1:6" ht="26.25" customHeight="1">
      <c r="A391" s="75"/>
      <c r="B391" s="59" t="s">
        <v>65</v>
      </c>
      <c r="C391" s="102" t="s">
        <v>66</v>
      </c>
      <c r="D391" s="56">
        <v>1301.58</v>
      </c>
    </row>
    <row r="392" spans="1:6" ht="36.75" customHeight="1">
      <c r="A392" s="53" t="s">
        <v>425</v>
      </c>
      <c r="B392" s="66"/>
      <c r="C392" s="66" t="s">
        <v>426</v>
      </c>
      <c r="D392" s="56">
        <f>D393</f>
        <v>2442.3000000000002</v>
      </c>
    </row>
    <row r="393" spans="1:6" ht="30" customHeight="1">
      <c r="A393" s="79"/>
      <c r="B393" s="59" t="s">
        <v>65</v>
      </c>
      <c r="C393" s="102" t="s">
        <v>66</v>
      </c>
      <c r="D393" s="56">
        <v>2442.3000000000002</v>
      </c>
    </row>
    <row r="394" spans="1:6" ht="50.25" customHeight="1">
      <c r="A394" s="53" t="s">
        <v>421</v>
      </c>
      <c r="B394" s="79"/>
      <c r="C394" s="114" t="s">
        <v>422</v>
      </c>
      <c r="D394" s="56">
        <f>D395</f>
        <v>11994.1</v>
      </c>
    </row>
    <row r="395" spans="1:6" ht="19.5" customHeight="1">
      <c r="A395" s="7"/>
      <c r="B395" s="79">
        <v>800</v>
      </c>
      <c r="C395" s="64" t="s">
        <v>134</v>
      </c>
      <c r="D395" s="56">
        <v>11994.1</v>
      </c>
    </row>
    <row r="396" spans="1:6" ht="36.75" customHeight="1">
      <c r="A396" s="53" t="s">
        <v>423</v>
      </c>
      <c r="B396" s="82"/>
      <c r="C396" s="82" t="s">
        <v>424</v>
      </c>
      <c r="D396" s="56">
        <f>D397</f>
        <v>195.5</v>
      </c>
    </row>
    <row r="397" spans="1:6" ht="33.75" customHeight="1">
      <c r="A397" s="53"/>
      <c r="B397" s="83" t="s">
        <v>75</v>
      </c>
      <c r="C397" s="69" t="s">
        <v>76</v>
      </c>
      <c r="D397" s="56">
        <v>195.5</v>
      </c>
    </row>
    <row r="398" spans="1:6" ht="18" customHeight="1">
      <c r="A398" s="16"/>
      <c r="B398" s="17"/>
      <c r="C398" s="18" t="s">
        <v>427</v>
      </c>
      <c r="D398" s="19">
        <f>D16+D71+D112+D123+D168+D238+D327+D282+D255+D318+D102</f>
        <v>595884.00689999992</v>
      </c>
      <c r="E398" s="23" t="s">
        <v>513</v>
      </c>
      <c r="F398" s="48"/>
    </row>
    <row r="401" spans="4:6">
      <c r="D401" s="20"/>
      <c r="F401" s="49"/>
    </row>
    <row r="403" spans="4:6">
      <c r="D403" s="20"/>
    </row>
  </sheetData>
  <mergeCells count="9">
    <mergeCell ref="C7:D7"/>
    <mergeCell ref="C8:D8"/>
    <mergeCell ref="C9:D9"/>
    <mergeCell ref="A12:D12"/>
    <mergeCell ref="C1:D1"/>
    <mergeCell ref="C2:D2"/>
    <mergeCell ref="C3:D3"/>
    <mergeCell ref="C4:D4"/>
    <mergeCell ref="C6:D6"/>
  </mergeCells>
  <pageMargins left="0.59055118110236227" right="0.15748031496062992" top="0.35433070866141736" bottom="0.15748031496062992" header="0.35433070866141736" footer="0.1968503937007874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J578"/>
  <sheetViews>
    <sheetView view="pageBreakPreview" zoomScaleSheetLayoutView="100" workbookViewId="0">
      <selection activeCell="F8" sqref="F8:G8"/>
    </sheetView>
  </sheetViews>
  <sheetFormatPr defaultRowHeight="14.25"/>
  <cols>
    <col min="1" max="1" width="4.140625" customWidth="1"/>
    <col min="2" max="2" width="5.42578125" customWidth="1"/>
    <col min="4" max="4" width="13.7109375" style="24" customWidth="1"/>
    <col min="6" max="6" width="48" customWidth="1"/>
    <col min="7" max="7" width="12.7109375" style="21" customWidth="1"/>
    <col min="8" max="10" width="9.140625" hidden="1" customWidth="1"/>
    <col min="11" max="11" width="11.85546875" hidden="1" customWidth="1"/>
    <col min="12" max="12" width="13.28515625" hidden="1" customWidth="1"/>
    <col min="13" max="13" width="12.42578125" hidden="1" customWidth="1"/>
    <col min="14" max="14" width="10.7109375" hidden="1" customWidth="1"/>
    <col min="15" max="15" width="10.28515625" hidden="1" customWidth="1"/>
    <col min="16" max="16" width="12.28515625" hidden="1" customWidth="1"/>
    <col min="17" max="17" width="13" hidden="1" customWidth="1"/>
    <col min="18" max="18" width="11.85546875" hidden="1" customWidth="1"/>
    <col min="19" max="19" width="11.28515625" hidden="1" customWidth="1"/>
    <col min="20" max="20" width="11" hidden="1" customWidth="1"/>
    <col min="21" max="21" width="11.28515625" hidden="1" customWidth="1"/>
    <col min="22" max="22" width="12.42578125" hidden="1" customWidth="1"/>
    <col min="23" max="23" width="13" hidden="1" customWidth="1"/>
    <col min="24" max="24" width="13.85546875" hidden="1" customWidth="1"/>
    <col min="25" max="25" width="10.28515625" hidden="1" customWidth="1"/>
    <col min="26" max="27" width="9.140625" hidden="1" customWidth="1"/>
    <col min="28" max="28" width="10.5703125" hidden="1" customWidth="1"/>
    <col min="29" max="29" width="9.42578125" hidden="1" customWidth="1"/>
    <col min="30" max="30" width="0.140625" hidden="1" customWidth="1"/>
    <col min="31" max="31" width="9.140625" hidden="1" customWidth="1"/>
    <col min="32" max="32" width="8.28515625" hidden="1" customWidth="1"/>
    <col min="33" max="33" width="2.5703125" customWidth="1"/>
    <col min="34" max="34" width="10.140625" hidden="1" customWidth="1"/>
    <col min="35" max="35" width="9.140625" bestFit="1" customWidth="1"/>
    <col min="36" max="36" width="15" customWidth="1"/>
  </cols>
  <sheetData>
    <row r="1" spans="2:7" ht="15">
      <c r="F1" s="255" t="s">
        <v>547</v>
      </c>
      <c r="G1" s="255"/>
    </row>
    <row r="2" spans="2:7" ht="15">
      <c r="F2" s="253" t="s">
        <v>0</v>
      </c>
      <c r="G2" s="253"/>
    </row>
    <row r="3" spans="2:7" ht="15">
      <c r="F3" s="253" t="s">
        <v>1</v>
      </c>
      <c r="G3" s="253"/>
    </row>
    <row r="4" spans="2:7" ht="15">
      <c r="F4" s="253" t="s">
        <v>741</v>
      </c>
      <c r="G4" s="253"/>
    </row>
    <row r="7" spans="2:7" ht="15">
      <c r="F7" s="259" t="s">
        <v>524</v>
      </c>
      <c r="G7" s="259"/>
    </row>
    <row r="8" spans="2:7" ht="15">
      <c r="F8" s="256" t="s">
        <v>0</v>
      </c>
      <c r="G8" s="256"/>
    </row>
    <row r="9" spans="2:7" ht="15">
      <c r="F9" s="256" t="s">
        <v>1</v>
      </c>
      <c r="G9" s="257"/>
    </row>
    <row r="10" spans="2:7" ht="15">
      <c r="F10" s="256" t="s">
        <v>2</v>
      </c>
      <c r="G10" s="256"/>
    </row>
    <row r="11" spans="2:7">
      <c r="F11" s="25"/>
    </row>
    <row r="12" spans="2:7">
      <c r="F12" s="25"/>
    </row>
    <row r="13" spans="2:7" ht="18.75" customHeight="1">
      <c r="B13" s="258" t="s">
        <v>428</v>
      </c>
      <c r="C13" s="258"/>
      <c r="D13" s="258"/>
      <c r="E13" s="258"/>
      <c r="F13" s="258"/>
      <c r="G13" s="258"/>
    </row>
    <row r="14" spans="2:7" ht="15" customHeight="1"/>
    <row r="15" spans="2:7" ht="18.75" customHeight="1">
      <c r="B15" s="26" t="s">
        <v>429</v>
      </c>
      <c r="C15" s="7" t="s">
        <v>430</v>
      </c>
      <c r="D15" s="7" t="s">
        <v>4</v>
      </c>
      <c r="E15" s="7" t="s">
        <v>5</v>
      </c>
      <c r="F15" s="7" t="s">
        <v>6</v>
      </c>
      <c r="G15" s="7" t="s">
        <v>431</v>
      </c>
    </row>
    <row r="16" spans="2:7" ht="12.75">
      <c r="B16" s="27">
        <v>1</v>
      </c>
      <c r="C16" s="27">
        <v>2</v>
      </c>
      <c r="D16" s="27">
        <v>3</v>
      </c>
      <c r="E16" s="27">
        <v>4</v>
      </c>
      <c r="F16" s="27">
        <v>5</v>
      </c>
      <c r="G16" s="27">
        <v>6</v>
      </c>
    </row>
    <row r="17" spans="2:36" ht="30" customHeight="1">
      <c r="B17" s="115">
        <v>530</v>
      </c>
      <c r="C17" s="28"/>
      <c r="D17" s="116"/>
      <c r="E17" s="117"/>
      <c r="F17" s="240" t="s">
        <v>432</v>
      </c>
      <c r="G17" s="19">
        <f>G18</f>
        <v>1912.6</v>
      </c>
    </row>
    <row r="18" spans="2:36" ht="18.75" customHeight="1">
      <c r="B18" s="28"/>
      <c r="C18" s="11" t="s">
        <v>433</v>
      </c>
      <c r="D18" s="11"/>
      <c r="E18" s="14"/>
      <c r="F18" s="118" t="s">
        <v>434</v>
      </c>
      <c r="G18" s="8">
        <f>G19+G28</f>
        <v>1912.6</v>
      </c>
      <c r="AD18" s="29"/>
    </row>
    <row r="19" spans="2:36" ht="60">
      <c r="B19" s="28"/>
      <c r="C19" s="14" t="s">
        <v>435</v>
      </c>
      <c r="D19" s="11"/>
      <c r="E19" s="14"/>
      <c r="F19" s="10" t="s">
        <v>436</v>
      </c>
      <c r="G19" s="8">
        <f>G20</f>
        <v>1562.6</v>
      </c>
    </row>
    <row r="20" spans="2:36" ht="20.25" customHeight="1">
      <c r="B20" s="28"/>
      <c r="C20" s="11"/>
      <c r="D20" s="83" t="s">
        <v>372</v>
      </c>
      <c r="E20" s="83"/>
      <c r="F20" s="119" t="s">
        <v>373</v>
      </c>
      <c r="G20" s="8">
        <f>G21</f>
        <v>1562.6</v>
      </c>
    </row>
    <row r="21" spans="2:36" ht="32.25" customHeight="1">
      <c r="B21" s="28"/>
      <c r="C21" s="11"/>
      <c r="D21" s="53" t="s">
        <v>374</v>
      </c>
      <c r="E21" s="15"/>
      <c r="F21" s="66" t="s">
        <v>375</v>
      </c>
      <c r="G21" s="8">
        <f>G22+G24</f>
        <v>1562.6</v>
      </c>
    </row>
    <row r="22" spans="2:36" ht="33" customHeight="1">
      <c r="B22" s="28"/>
      <c r="C22" s="11"/>
      <c r="D22" s="53" t="s">
        <v>380</v>
      </c>
      <c r="E22" s="15"/>
      <c r="F22" s="66" t="s">
        <v>381</v>
      </c>
      <c r="G22" s="8">
        <f>G23</f>
        <v>158</v>
      </c>
    </row>
    <row r="23" spans="2:36" ht="77.25" customHeight="1">
      <c r="B23" s="28"/>
      <c r="C23" s="11"/>
      <c r="D23" s="53"/>
      <c r="E23" s="83" t="s">
        <v>252</v>
      </c>
      <c r="F23" s="69" t="s">
        <v>253</v>
      </c>
      <c r="G23" s="234">
        <v>158</v>
      </c>
    </row>
    <row r="24" spans="2:36" ht="30.75" customHeight="1">
      <c r="B24" s="28"/>
      <c r="C24" s="11"/>
      <c r="D24" s="53" t="s">
        <v>384</v>
      </c>
      <c r="E24" s="75"/>
      <c r="F24" s="66" t="s">
        <v>279</v>
      </c>
      <c r="G24" s="8">
        <f>G25+G27+G26</f>
        <v>1404.6</v>
      </c>
      <c r="AJ24" s="30"/>
    </row>
    <row r="25" spans="2:36" ht="78" customHeight="1">
      <c r="B25" s="28"/>
      <c r="C25" s="11"/>
      <c r="D25" s="79"/>
      <c r="E25" s="83" t="s">
        <v>252</v>
      </c>
      <c r="F25" s="69" t="s">
        <v>253</v>
      </c>
      <c r="G25" s="105">
        <v>1141.5</v>
      </c>
      <c r="AJ25" s="30"/>
    </row>
    <row r="26" spans="2:36" ht="31.15" customHeight="1">
      <c r="B26" s="28"/>
      <c r="C26" s="11"/>
      <c r="D26" s="79"/>
      <c r="E26" s="83" t="s">
        <v>75</v>
      </c>
      <c r="F26" s="69" t="s">
        <v>76</v>
      </c>
      <c r="G26" s="8">
        <v>262.5</v>
      </c>
      <c r="AJ26" s="30"/>
    </row>
    <row r="27" spans="2:36" ht="17.25" customHeight="1">
      <c r="B27" s="28"/>
      <c r="C27" s="11"/>
      <c r="D27" s="11"/>
      <c r="E27" s="79">
        <v>800</v>
      </c>
      <c r="F27" s="64" t="s">
        <v>134</v>
      </c>
      <c r="G27" s="8">
        <v>0.6</v>
      </c>
      <c r="AJ27" s="30"/>
    </row>
    <row r="28" spans="2:36" ht="18.75" customHeight="1">
      <c r="B28" s="28"/>
      <c r="C28" s="79" t="s">
        <v>437</v>
      </c>
      <c r="D28" s="79"/>
      <c r="E28" s="79"/>
      <c r="F28" s="64" t="s">
        <v>438</v>
      </c>
      <c r="G28" s="8">
        <f>G29</f>
        <v>350</v>
      </c>
    </row>
    <row r="29" spans="2:36" ht="15">
      <c r="B29" s="28"/>
      <c r="C29" s="28"/>
      <c r="D29" s="83" t="s">
        <v>372</v>
      </c>
      <c r="E29" s="83"/>
      <c r="F29" s="119" t="s">
        <v>373</v>
      </c>
      <c r="G29" s="8">
        <f>G30</f>
        <v>350</v>
      </c>
    </row>
    <row r="30" spans="2:36" ht="33.75" customHeight="1">
      <c r="B30" s="28"/>
      <c r="C30" s="28"/>
      <c r="D30" s="53" t="s">
        <v>407</v>
      </c>
      <c r="E30" s="75"/>
      <c r="F30" s="66" t="s">
        <v>408</v>
      </c>
      <c r="G30" s="8">
        <f>G31</f>
        <v>350</v>
      </c>
    </row>
    <row r="31" spans="2:36" ht="26.25" customHeight="1">
      <c r="B31" s="28"/>
      <c r="C31" s="28"/>
      <c r="D31" s="53" t="s">
        <v>415</v>
      </c>
      <c r="E31" s="63"/>
      <c r="F31" s="66" t="s">
        <v>416</v>
      </c>
      <c r="G31" s="8">
        <f>G32</f>
        <v>350</v>
      </c>
    </row>
    <row r="32" spans="2:36" ht="35.25" customHeight="1">
      <c r="B32" s="28"/>
      <c r="C32" s="28"/>
      <c r="D32" s="7"/>
      <c r="E32" s="83" t="s">
        <v>75</v>
      </c>
      <c r="F32" s="69" t="s">
        <v>76</v>
      </c>
      <c r="G32" s="8">
        <v>350</v>
      </c>
    </row>
    <row r="33" spans="2:7" ht="60.75" customHeight="1">
      <c r="B33" s="241">
        <v>534</v>
      </c>
      <c r="C33" s="28"/>
      <c r="D33" s="116"/>
      <c r="E33" s="117"/>
      <c r="F33" s="242" t="s">
        <v>439</v>
      </c>
      <c r="G33" s="120">
        <f t="shared" ref="G33:G37" si="0">G34</f>
        <v>100</v>
      </c>
    </row>
    <row r="34" spans="2:7" ht="17.25" customHeight="1">
      <c r="B34" s="28"/>
      <c r="C34" s="11" t="s">
        <v>433</v>
      </c>
      <c r="D34" s="11"/>
      <c r="E34" s="14"/>
      <c r="F34" s="118" t="s">
        <v>434</v>
      </c>
      <c r="G34" s="8">
        <f t="shared" si="0"/>
        <v>100</v>
      </c>
    </row>
    <row r="35" spans="2:7" ht="17.25" customHeight="1">
      <c r="B35" s="28"/>
      <c r="C35" s="11" t="s">
        <v>437</v>
      </c>
      <c r="D35" s="11"/>
      <c r="E35" s="14"/>
      <c r="F35" s="10" t="s">
        <v>438</v>
      </c>
      <c r="G35" s="8">
        <f t="shared" si="0"/>
        <v>100</v>
      </c>
    </row>
    <row r="36" spans="2:7" ht="18.75" customHeight="1">
      <c r="B36" s="28"/>
      <c r="C36" s="28"/>
      <c r="D36" s="83" t="s">
        <v>372</v>
      </c>
      <c r="E36" s="83"/>
      <c r="F36" s="104" t="s">
        <v>373</v>
      </c>
      <c r="G36" s="8">
        <f t="shared" si="0"/>
        <v>100</v>
      </c>
    </row>
    <row r="37" spans="2:7" ht="35.25" customHeight="1">
      <c r="B37" s="28"/>
      <c r="C37" s="28"/>
      <c r="D37" s="53" t="s">
        <v>407</v>
      </c>
      <c r="E37" s="75"/>
      <c r="F37" s="66" t="s">
        <v>408</v>
      </c>
      <c r="G37" s="8">
        <f t="shared" si="0"/>
        <v>100</v>
      </c>
    </row>
    <row r="38" spans="2:7" ht="22.5" customHeight="1">
      <c r="B38" s="28"/>
      <c r="C38" s="28"/>
      <c r="D38" s="53" t="s">
        <v>419</v>
      </c>
      <c r="E38" s="66"/>
      <c r="F38" s="66" t="s">
        <v>420</v>
      </c>
      <c r="G38" s="56">
        <f>G39+G40</f>
        <v>100</v>
      </c>
    </row>
    <row r="39" spans="2:7" ht="35.25" customHeight="1">
      <c r="B39" s="28"/>
      <c r="C39" s="28"/>
      <c r="D39" s="110"/>
      <c r="E39" s="83" t="s">
        <v>75</v>
      </c>
      <c r="F39" s="69" t="s">
        <v>76</v>
      </c>
      <c r="G39" s="56">
        <v>98.655000000000001</v>
      </c>
    </row>
    <row r="40" spans="2:7" ht="20.25" customHeight="1">
      <c r="B40" s="28"/>
      <c r="C40" s="28"/>
      <c r="D40" s="110"/>
      <c r="E40" s="79">
        <v>800</v>
      </c>
      <c r="F40" s="64" t="s">
        <v>134</v>
      </c>
      <c r="G40" s="56">
        <v>1.345</v>
      </c>
    </row>
    <row r="41" spans="2:7" ht="48" customHeight="1">
      <c r="B41" s="121">
        <v>574</v>
      </c>
      <c r="C41" s="28"/>
      <c r="D41" s="116"/>
      <c r="E41" s="117"/>
      <c r="F41" s="242" t="s">
        <v>440</v>
      </c>
      <c r="G41" s="19">
        <f>G99+G238+G283+G42+G215+G88+G81</f>
        <v>385079.30024999997</v>
      </c>
    </row>
    <row r="42" spans="2:7" ht="15.75" customHeight="1">
      <c r="B42" s="121"/>
      <c r="C42" s="11" t="s">
        <v>433</v>
      </c>
      <c r="D42" s="11"/>
      <c r="E42" s="11"/>
      <c r="F42" s="118" t="s">
        <v>434</v>
      </c>
      <c r="G42" s="56">
        <f>G43</f>
        <v>575.33000000000004</v>
      </c>
    </row>
    <row r="43" spans="2:7" ht="18.75" customHeight="1">
      <c r="B43" s="121"/>
      <c r="C43" s="79" t="s">
        <v>437</v>
      </c>
      <c r="D43" s="79"/>
      <c r="E43" s="79"/>
      <c r="F43" s="64" t="s">
        <v>438</v>
      </c>
      <c r="G43" s="56">
        <f>G44+G54</f>
        <v>575.33000000000004</v>
      </c>
    </row>
    <row r="44" spans="2:7" ht="48.75" customHeight="1">
      <c r="B44" s="121"/>
      <c r="C44" s="28"/>
      <c r="D44" s="53" t="s">
        <v>116</v>
      </c>
      <c r="E44" s="74"/>
      <c r="F44" s="74" t="s">
        <v>441</v>
      </c>
      <c r="G44" s="56">
        <f>G45</f>
        <v>271</v>
      </c>
    </row>
    <row r="45" spans="2:7" ht="49.5" customHeight="1">
      <c r="B45" s="121"/>
      <c r="C45" s="28"/>
      <c r="D45" s="53" t="s">
        <v>118</v>
      </c>
      <c r="E45" s="74"/>
      <c r="F45" s="65" t="s">
        <v>119</v>
      </c>
      <c r="G45" s="8">
        <f>G46+G49</f>
        <v>271</v>
      </c>
    </row>
    <row r="46" spans="2:7" ht="55.9" customHeight="1">
      <c r="B46" s="121"/>
      <c r="C46" s="28"/>
      <c r="D46" s="53" t="s">
        <v>120</v>
      </c>
      <c r="E46" s="66"/>
      <c r="F46" s="66" t="s">
        <v>121</v>
      </c>
      <c r="G46" s="8">
        <f>G47</f>
        <v>66</v>
      </c>
    </row>
    <row r="47" spans="2:7" ht="30" customHeight="1">
      <c r="B47" s="121"/>
      <c r="C47" s="28"/>
      <c r="D47" s="53" t="s">
        <v>122</v>
      </c>
      <c r="E47" s="61"/>
      <c r="F47" s="61" t="s">
        <v>123</v>
      </c>
      <c r="G47" s="8">
        <f>G48</f>
        <v>66</v>
      </c>
    </row>
    <row r="48" spans="2:7" ht="46.5" customHeight="1">
      <c r="B48" s="121"/>
      <c r="C48" s="28"/>
      <c r="D48" s="75"/>
      <c r="E48" s="59" t="s">
        <v>16</v>
      </c>
      <c r="F48" s="72" t="s">
        <v>17</v>
      </c>
      <c r="G48" s="8">
        <v>66</v>
      </c>
    </row>
    <row r="49" spans="2:7" ht="53.25" customHeight="1">
      <c r="B49" s="121"/>
      <c r="C49" s="28"/>
      <c r="D49" s="53" t="s">
        <v>124</v>
      </c>
      <c r="E49" s="66"/>
      <c r="F49" s="66" t="s">
        <v>125</v>
      </c>
      <c r="G49" s="8">
        <f>G50+G52</f>
        <v>205</v>
      </c>
    </row>
    <row r="50" spans="2:7" ht="32.25" customHeight="1">
      <c r="B50" s="121"/>
      <c r="C50" s="28"/>
      <c r="D50" s="53" t="s">
        <v>126</v>
      </c>
      <c r="E50" s="61"/>
      <c r="F50" s="61" t="s">
        <v>127</v>
      </c>
      <c r="G50" s="8">
        <f>G51</f>
        <v>165</v>
      </c>
    </row>
    <row r="51" spans="2:7" ht="49.5" customHeight="1">
      <c r="B51" s="121"/>
      <c r="C51" s="28"/>
      <c r="D51" s="75"/>
      <c r="E51" s="59" t="s">
        <v>16</v>
      </c>
      <c r="F51" s="72" t="s">
        <v>17</v>
      </c>
      <c r="G51" s="8">
        <v>165</v>
      </c>
    </row>
    <row r="52" spans="2:7" ht="63" customHeight="1">
      <c r="B52" s="121"/>
      <c r="C52" s="28"/>
      <c r="D52" s="53" t="s">
        <v>128</v>
      </c>
      <c r="E52" s="61"/>
      <c r="F52" s="61" t="s">
        <v>129</v>
      </c>
      <c r="G52" s="8">
        <f>G53</f>
        <v>40</v>
      </c>
    </row>
    <row r="53" spans="2:7" ht="46.5" customHeight="1">
      <c r="B53" s="121"/>
      <c r="C53" s="28"/>
      <c r="D53" s="75"/>
      <c r="E53" s="59" t="s">
        <v>16</v>
      </c>
      <c r="F53" s="72" t="s">
        <v>17</v>
      </c>
      <c r="G53" s="8">
        <v>40</v>
      </c>
    </row>
    <row r="54" spans="2:7" ht="33" customHeight="1">
      <c r="B54" s="121"/>
      <c r="C54" s="28"/>
      <c r="D54" s="53" t="s">
        <v>282</v>
      </c>
      <c r="E54" s="10"/>
      <c r="F54" s="10" t="s">
        <v>283</v>
      </c>
      <c r="G54" s="8">
        <f>G55</f>
        <v>304.33000000000004</v>
      </c>
    </row>
    <row r="55" spans="2:7" ht="46.5" customHeight="1">
      <c r="B55" s="121"/>
      <c r="C55" s="28"/>
      <c r="D55" s="75" t="s">
        <v>284</v>
      </c>
      <c r="E55" s="66"/>
      <c r="F55" s="66" t="s">
        <v>285</v>
      </c>
      <c r="G55" s="8">
        <f>G56+G67+G70</f>
        <v>304.33000000000004</v>
      </c>
    </row>
    <row r="56" spans="2:7" ht="33" customHeight="1">
      <c r="B56" s="121"/>
      <c r="C56" s="28"/>
      <c r="D56" s="75" t="s">
        <v>286</v>
      </c>
      <c r="E56" s="64"/>
      <c r="F56" s="64" t="s">
        <v>287</v>
      </c>
      <c r="G56" s="8">
        <f>G57+G59+G61+G63+G65</f>
        <v>160.33000000000001</v>
      </c>
    </row>
    <row r="57" spans="2:7" ht="36.6" customHeight="1">
      <c r="B57" s="121"/>
      <c r="C57" s="28"/>
      <c r="D57" s="75" t="s">
        <v>288</v>
      </c>
      <c r="E57" s="64"/>
      <c r="F57" s="64" t="s">
        <v>289</v>
      </c>
      <c r="G57" s="8">
        <f>G58</f>
        <v>67.2</v>
      </c>
    </row>
    <row r="58" spans="2:7" ht="46.5" customHeight="1">
      <c r="B58" s="121"/>
      <c r="C58" s="28"/>
      <c r="D58" s="79"/>
      <c r="E58" s="59" t="s">
        <v>16</v>
      </c>
      <c r="F58" s="72" t="s">
        <v>17</v>
      </c>
      <c r="G58" s="8">
        <v>67.2</v>
      </c>
    </row>
    <row r="59" spans="2:7" ht="35.25" customHeight="1">
      <c r="B59" s="121"/>
      <c r="C59" s="28"/>
      <c r="D59" s="75" t="s">
        <v>290</v>
      </c>
      <c r="E59" s="64"/>
      <c r="F59" s="64" t="s">
        <v>291</v>
      </c>
      <c r="G59" s="8">
        <f>G60</f>
        <v>25</v>
      </c>
    </row>
    <row r="60" spans="2:7" ht="52.5" customHeight="1">
      <c r="B60" s="121"/>
      <c r="C60" s="28"/>
      <c r="D60" s="79"/>
      <c r="E60" s="59" t="s">
        <v>16</v>
      </c>
      <c r="F60" s="72" t="s">
        <v>17</v>
      </c>
      <c r="G60" s="8">
        <v>25</v>
      </c>
    </row>
    <row r="61" spans="2:7" ht="61.15" customHeight="1">
      <c r="B61" s="121"/>
      <c r="C61" s="28"/>
      <c r="D61" s="75" t="s">
        <v>292</v>
      </c>
      <c r="E61" s="64"/>
      <c r="F61" s="64" t="s">
        <v>293</v>
      </c>
      <c r="G61" s="8">
        <f>G62</f>
        <v>10</v>
      </c>
    </row>
    <row r="62" spans="2:7" ht="46.5" customHeight="1">
      <c r="B62" s="121"/>
      <c r="C62" s="28"/>
      <c r="D62" s="75"/>
      <c r="E62" s="59" t="s">
        <v>16</v>
      </c>
      <c r="F62" s="72" t="s">
        <v>17</v>
      </c>
      <c r="G62" s="8">
        <v>10</v>
      </c>
    </row>
    <row r="63" spans="2:7" ht="63.6" customHeight="1">
      <c r="B63" s="121"/>
      <c r="C63" s="28"/>
      <c r="D63" s="75" t="s">
        <v>294</v>
      </c>
      <c r="E63" s="64"/>
      <c r="F63" s="64" t="s">
        <v>295</v>
      </c>
      <c r="G63" s="8">
        <f>G64</f>
        <v>20</v>
      </c>
    </row>
    <row r="64" spans="2:7" ht="46.5" customHeight="1">
      <c r="B64" s="121"/>
      <c r="C64" s="28"/>
      <c r="D64" s="75"/>
      <c r="E64" s="59" t="s">
        <v>16</v>
      </c>
      <c r="F64" s="72" t="s">
        <v>17</v>
      </c>
      <c r="G64" s="8">
        <v>20</v>
      </c>
    </row>
    <row r="65" spans="2:7" ht="22.15" customHeight="1">
      <c r="B65" s="121"/>
      <c r="C65" s="28"/>
      <c r="D65" s="75" t="s">
        <v>296</v>
      </c>
      <c r="E65" s="64"/>
      <c r="F65" s="64" t="s">
        <v>297</v>
      </c>
      <c r="G65" s="8">
        <f>G66</f>
        <v>38.130000000000003</v>
      </c>
    </row>
    <row r="66" spans="2:7" ht="46.5" customHeight="1">
      <c r="B66" s="121"/>
      <c r="C66" s="28"/>
      <c r="D66" s="79"/>
      <c r="E66" s="59" t="s">
        <v>16</v>
      </c>
      <c r="F66" s="72" t="s">
        <v>17</v>
      </c>
      <c r="G66" s="8">
        <v>38.130000000000003</v>
      </c>
    </row>
    <row r="67" spans="2:7" ht="33" customHeight="1">
      <c r="B67" s="121"/>
      <c r="C67" s="28"/>
      <c r="D67" s="75" t="s">
        <v>298</v>
      </c>
      <c r="E67" s="64"/>
      <c r="F67" s="64" t="s">
        <v>299</v>
      </c>
      <c r="G67" s="8">
        <f>G68</f>
        <v>92</v>
      </c>
    </row>
    <row r="68" spans="2:7" ht="46.5" customHeight="1">
      <c r="B68" s="121"/>
      <c r="C68" s="28"/>
      <c r="D68" s="75" t="s">
        <v>300</v>
      </c>
      <c r="E68" s="10"/>
      <c r="F68" s="10" t="s">
        <v>301</v>
      </c>
      <c r="G68" s="8">
        <f>G69</f>
        <v>92</v>
      </c>
    </row>
    <row r="69" spans="2:7" ht="46.5" customHeight="1">
      <c r="B69" s="121"/>
      <c r="C69" s="28"/>
      <c r="D69" s="79"/>
      <c r="E69" s="59" t="s">
        <v>16</v>
      </c>
      <c r="F69" s="72" t="s">
        <v>17</v>
      </c>
      <c r="G69" s="8">
        <v>92</v>
      </c>
    </row>
    <row r="70" spans="2:7" ht="31.9" customHeight="1">
      <c r="B70" s="121"/>
      <c r="C70" s="28"/>
      <c r="D70" s="75" t="s">
        <v>302</v>
      </c>
      <c r="E70" s="64"/>
      <c r="F70" s="64" t="s">
        <v>303</v>
      </c>
      <c r="G70" s="8">
        <f>G71+G73+G75+G77+G79</f>
        <v>52</v>
      </c>
    </row>
    <row r="71" spans="2:7" ht="25.15" customHeight="1">
      <c r="B71" s="121"/>
      <c r="C71" s="28"/>
      <c r="D71" s="75" t="s">
        <v>304</v>
      </c>
      <c r="E71" s="64"/>
      <c r="F71" s="64" t="s">
        <v>305</v>
      </c>
      <c r="G71" s="8">
        <f>G72</f>
        <v>10</v>
      </c>
    </row>
    <row r="72" spans="2:7" ht="46.5" customHeight="1">
      <c r="B72" s="121"/>
      <c r="C72" s="28"/>
      <c r="D72" s="75"/>
      <c r="E72" s="59" t="s">
        <v>16</v>
      </c>
      <c r="F72" s="72" t="s">
        <v>17</v>
      </c>
      <c r="G72" s="8">
        <v>10</v>
      </c>
    </row>
    <row r="73" spans="2:7" ht="32.450000000000003" customHeight="1">
      <c r="B73" s="121"/>
      <c r="C73" s="28"/>
      <c r="D73" s="75" t="s">
        <v>306</v>
      </c>
      <c r="E73" s="64"/>
      <c r="F73" s="64" t="s">
        <v>307</v>
      </c>
      <c r="G73" s="8">
        <f>G74</f>
        <v>26</v>
      </c>
    </row>
    <row r="74" spans="2:7" ht="46.5" customHeight="1">
      <c r="B74" s="121"/>
      <c r="C74" s="28"/>
      <c r="D74" s="75"/>
      <c r="E74" s="59" t="s">
        <v>16</v>
      </c>
      <c r="F74" s="72" t="s">
        <v>17</v>
      </c>
      <c r="G74" s="8">
        <v>26</v>
      </c>
    </row>
    <row r="75" spans="2:7" ht="35.450000000000003" customHeight="1">
      <c r="B75" s="121"/>
      <c r="C75" s="28"/>
      <c r="D75" s="75" t="s">
        <v>308</v>
      </c>
      <c r="E75" s="64"/>
      <c r="F75" s="64" t="s">
        <v>309</v>
      </c>
      <c r="G75" s="8">
        <f>G76</f>
        <v>10</v>
      </c>
    </row>
    <row r="76" spans="2:7" ht="46.5" customHeight="1">
      <c r="B76" s="121"/>
      <c r="C76" s="28"/>
      <c r="D76" s="75"/>
      <c r="E76" s="59" t="s">
        <v>16</v>
      </c>
      <c r="F76" s="72" t="s">
        <v>17</v>
      </c>
      <c r="G76" s="8">
        <v>10</v>
      </c>
    </row>
    <row r="77" spans="2:7" ht="45.75" customHeight="1">
      <c r="B77" s="121"/>
      <c r="C77" s="28"/>
      <c r="D77" s="75" t="s">
        <v>310</v>
      </c>
      <c r="E77" s="64"/>
      <c r="F77" s="64" t="s">
        <v>311</v>
      </c>
      <c r="G77" s="8">
        <f>G78</f>
        <v>3</v>
      </c>
    </row>
    <row r="78" spans="2:7" ht="46.5" customHeight="1">
      <c r="B78" s="121"/>
      <c r="C78" s="28"/>
      <c r="D78" s="75"/>
      <c r="E78" s="59" t="s">
        <v>16</v>
      </c>
      <c r="F78" s="72" t="s">
        <v>17</v>
      </c>
      <c r="G78" s="8">
        <v>3</v>
      </c>
    </row>
    <row r="79" spans="2:7" ht="59.45" customHeight="1">
      <c r="B79" s="121"/>
      <c r="C79" s="28"/>
      <c r="D79" s="75" t="s">
        <v>312</v>
      </c>
      <c r="E79" s="64"/>
      <c r="F79" s="64" t="s">
        <v>313</v>
      </c>
      <c r="G79" s="8">
        <f>G80</f>
        <v>3</v>
      </c>
    </row>
    <row r="80" spans="2:7" ht="46.5" customHeight="1">
      <c r="B80" s="121"/>
      <c r="C80" s="28"/>
      <c r="D80" s="79"/>
      <c r="E80" s="59" t="s">
        <v>16</v>
      </c>
      <c r="F80" s="72" t="s">
        <v>17</v>
      </c>
      <c r="G80" s="8">
        <v>3</v>
      </c>
    </row>
    <row r="81" spans="2:7" ht="21" customHeight="1">
      <c r="B81" s="121"/>
      <c r="C81" s="11" t="s">
        <v>480</v>
      </c>
      <c r="D81" s="14"/>
      <c r="E81" s="14"/>
      <c r="F81" s="125" t="s">
        <v>481</v>
      </c>
      <c r="G81" s="8">
        <f t="shared" ref="G81:G86" si="1">G82</f>
        <v>60</v>
      </c>
    </row>
    <row r="82" spans="2:7" ht="26.25" customHeight="1">
      <c r="B82" s="121"/>
      <c r="C82" s="7" t="s">
        <v>491</v>
      </c>
      <c r="D82" s="91"/>
      <c r="E82" s="7"/>
      <c r="F82" s="243" t="s">
        <v>492</v>
      </c>
      <c r="G82" s="8">
        <f t="shared" si="1"/>
        <v>60</v>
      </c>
    </row>
    <row r="83" spans="2:7" ht="33" customHeight="1">
      <c r="B83" s="121"/>
      <c r="C83" s="79"/>
      <c r="D83" s="53" t="s">
        <v>130</v>
      </c>
      <c r="E83" s="76"/>
      <c r="F83" s="64" t="s">
        <v>484</v>
      </c>
      <c r="G83" s="8">
        <f t="shared" si="1"/>
        <v>60</v>
      </c>
    </row>
    <row r="84" spans="2:7" ht="46.5" customHeight="1">
      <c r="B84" s="121"/>
      <c r="C84" s="79"/>
      <c r="D84" s="53" t="s">
        <v>141</v>
      </c>
      <c r="E84" s="79"/>
      <c r="F84" s="66" t="s">
        <v>142</v>
      </c>
      <c r="G84" s="8">
        <f t="shared" si="1"/>
        <v>60</v>
      </c>
    </row>
    <row r="85" spans="2:7" ht="57.75" customHeight="1">
      <c r="B85" s="121"/>
      <c r="C85" s="79"/>
      <c r="D85" s="53" t="s">
        <v>143</v>
      </c>
      <c r="E85" s="66"/>
      <c r="F85" s="66" t="s">
        <v>144</v>
      </c>
      <c r="G85" s="8">
        <f t="shared" si="1"/>
        <v>60</v>
      </c>
    </row>
    <row r="86" spans="2:7" ht="57" customHeight="1">
      <c r="B86" s="121"/>
      <c r="C86" s="79"/>
      <c r="D86" s="53" t="s">
        <v>145</v>
      </c>
      <c r="E86" s="66"/>
      <c r="F86" s="66" t="s">
        <v>146</v>
      </c>
      <c r="G86" s="8">
        <f t="shared" si="1"/>
        <v>60</v>
      </c>
    </row>
    <row r="87" spans="2:7" ht="52.5" customHeight="1">
      <c r="B87" s="121"/>
      <c r="C87" s="79"/>
      <c r="D87" s="53"/>
      <c r="E87" s="59" t="s">
        <v>16</v>
      </c>
      <c r="F87" s="72" t="s">
        <v>17</v>
      </c>
      <c r="G87" s="8">
        <v>60</v>
      </c>
    </row>
    <row r="88" spans="2:7" ht="19.5" customHeight="1">
      <c r="B88" s="121"/>
      <c r="C88" s="11" t="s">
        <v>442</v>
      </c>
      <c r="D88" s="11"/>
      <c r="E88" s="14"/>
      <c r="F88" s="31" t="s">
        <v>443</v>
      </c>
      <c r="G88" s="8">
        <f>G89</f>
        <v>30</v>
      </c>
    </row>
    <row r="89" spans="2:7" ht="33" customHeight="1">
      <c r="B89" s="121"/>
      <c r="C89" s="79" t="s">
        <v>444</v>
      </c>
      <c r="D89" s="98"/>
      <c r="E89" s="91"/>
      <c r="F89" s="64" t="s">
        <v>445</v>
      </c>
      <c r="G89" s="8">
        <f>G90</f>
        <v>30</v>
      </c>
    </row>
    <row r="90" spans="2:7" ht="48.6" customHeight="1">
      <c r="B90" s="121"/>
      <c r="C90" s="79"/>
      <c r="D90" s="53" t="s">
        <v>147</v>
      </c>
      <c r="E90" s="11"/>
      <c r="F90" s="10" t="s">
        <v>148</v>
      </c>
      <c r="G90" s="8">
        <f>G91</f>
        <v>30</v>
      </c>
    </row>
    <row r="91" spans="2:7" ht="23.45" customHeight="1">
      <c r="B91" s="121"/>
      <c r="C91" s="79"/>
      <c r="D91" s="53" t="s">
        <v>180</v>
      </c>
      <c r="E91" s="79"/>
      <c r="F91" s="66" t="s">
        <v>181</v>
      </c>
      <c r="G91" s="8">
        <f>G92</f>
        <v>30</v>
      </c>
    </row>
    <row r="92" spans="2:7" ht="32.25" customHeight="1">
      <c r="B92" s="121"/>
      <c r="C92" s="79"/>
      <c r="D92" s="80" t="s">
        <v>186</v>
      </c>
      <c r="E92" s="12"/>
      <c r="F92" s="84" t="s">
        <v>187</v>
      </c>
      <c r="G92" s="8">
        <f>G95+G97+G93</f>
        <v>30</v>
      </c>
    </row>
    <row r="93" spans="2:7" ht="32.25" customHeight="1">
      <c r="B93" s="121"/>
      <c r="C93" s="79"/>
      <c r="D93" s="53" t="s">
        <v>188</v>
      </c>
      <c r="E93" s="96"/>
      <c r="F93" s="97" t="s">
        <v>189</v>
      </c>
      <c r="G93" s="8">
        <f>G94</f>
        <v>3</v>
      </c>
    </row>
    <row r="94" spans="2:7" ht="32.25" customHeight="1">
      <c r="B94" s="121"/>
      <c r="C94" s="79"/>
      <c r="D94" s="98"/>
      <c r="E94" s="83" t="s">
        <v>75</v>
      </c>
      <c r="F94" s="69" t="s">
        <v>76</v>
      </c>
      <c r="G94" s="8">
        <v>3</v>
      </c>
    </row>
    <row r="95" spans="2:7" ht="62.45" customHeight="1">
      <c r="B95" s="121"/>
      <c r="C95" s="79"/>
      <c r="D95" s="53" t="s">
        <v>190</v>
      </c>
      <c r="E95" s="89"/>
      <c r="F95" s="89" t="s">
        <v>191</v>
      </c>
      <c r="G95" s="8">
        <f>G96</f>
        <v>22</v>
      </c>
    </row>
    <row r="96" spans="2:7" ht="48.75" customHeight="1">
      <c r="B96" s="121"/>
      <c r="C96" s="79"/>
      <c r="D96" s="98"/>
      <c r="E96" s="59" t="s">
        <v>16</v>
      </c>
      <c r="F96" s="72" t="s">
        <v>17</v>
      </c>
      <c r="G96" s="8">
        <v>22</v>
      </c>
    </row>
    <row r="97" spans="2:36" ht="51" customHeight="1">
      <c r="B97" s="121"/>
      <c r="C97" s="79"/>
      <c r="D97" s="53" t="s">
        <v>192</v>
      </c>
      <c r="E97" s="89"/>
      <c r="F97" s="89" t="s">
        <v>193</v>
      </c>
      <c r="G97" s="56">
        <f>G98</f>
        <v>5</v>
      </c>
    </row>
    <row r="98" spans="2:36" ht="50.25" customHeight="1">
      <c r="B98" s="121"/>
      <c r="C98" s="79"/>
      <c r="D98" s="98"/>
      <c r="E98" s="59" t="s">
        <v>16</v>
      </c>
      <c r="F98" s="72" t="s">
        <v>17</v>
      </c>
      <c r="G98" s="56">
        <v>5</v>
      </c>
    </row>
    <row r="99" spans="2:36" ht="15">
      <c r="B99" s="28"/>
      <c r="C99" s="11" t="s">
        <v>446</v>
      </c>
      <c r="D99" s="11"/>
      <c r="E99" s="14"/>
      <c r="F99" s="31" t="s">
        <v>447</v>
      </c>
      <c r="G99" s="8">
        <f>G100+G127+G163+G189+G152</f>
        <v>329656.39899999998</v>
      </c>
    </row>
    <row r="100" spans="2:36" ht="15">
      <c r="B100" s="28"/>
      <c r="C100" s="11" t="s">
        <v>448</v>
      </c>
      <c r="D100" s="13"/>
      <c r="E100" s="32"/>
      <c r="F100" s="10" t="s">
        <v>449</v>
      </c>
      <c r="G100" s="8">
        <f>G106+G101</f>
        <v>114416.54</v>
      </c>
    </row>
    <row r="101" spans="2:36" ht="60">
      <c r="B101" s="28"/>
      <c r="C101" s="11"/>
      <c r="D101" s="53" t="s">
        <v>147</v>
      </c>
      <c r="E101" s="11"/>
      <c r="F101" s="10" t="s">
        <v>148</v>
      </c>
      <c r="G101" s="8">
        <f>G102</f>
        <v>1129</v>
      </c>
    </row>
    <row r="102" spans="2:36" ht="45">
      <c r="B102" s="28"/>
      <c r="C102" s="11"/>
      <c r="D102" s="53" t="s">
        <v>149</v>
      </c>
      <c r="E102" s="66"/>
      <c r="F102" s="66" t="s">
        <v>150</v>
      </c>
      <c r="G102" s="8">
        <f>G103</f>
        <v>1129</v>
      </c>
    </row>
    <row r="103" spans="2:36" ht="60">
      <c r="B103" s="28"/>
      <c r="C103" s="11"/>
      <c r="D103" s="53" t="s">
        <v>151</v>
      </c>
      <c r="E103" s="84"/>
      <c r="F103" s="84" t="s">
        <v>152</v>
      </c>
      <c r="G103" s="8">
        <f>G104</f>
        <v>1129</v>
      </c>
    </row>
    <row r="104" spans="2:36" ht="60">
      <c r="B104" s="28"/>
      <c r="C104" s="11"/>
      <c r="D104" s="80" t="s">
        <v>540</v>
      </c>
      <c r="E104" s="86"/>
      <c r="F104" s="85" t="s">
        <v>546</v>
      </c>
      <c r="G104" s="8">
        <f>G105</f>
        <v>1129</v>
      </c>
    </row>
    <row r="105" spans="2:36" ht="30">
      <c r="B105" s="28"/>
      <c r="C105" s="11"/>
      <c r="D105" s="80"/>
      <c r="E105" s="86" t="s">
        <v>154</v>
      </c>
      <c r="F105" s="87" t="s">
        <v>155</v>
      </c>
      <c r="G105" s="8">
        <v>1129</v>
      </c>
    </row>
    <row r="106" spans="2:36" ht="19.5" customHeight="1">
      <c r="B106" s="28"/>
      <c r="C106" s="11"/>
      <c r="D106" s="53" t="s">
        <v>194</v>
      </c>
      <c r="E106" s="66"/>
      <c r="F106" s="66" t="s">
        <v>195</v>
      </c>
      <c r="G106" s="8">
        <f>G107+G123</f>
        <v>113287.54</v>
      </c>
      <c r="AJ106" s="30"/>
    </row>
    <row r="107" spans="2:36" ht="35.450000000000003" customHeight="1">
      <c r="B107" s="28"/>
      <c r="C107" s="11"/>
      <c r="D107" s="53" t="s">
        <v>196</v>
      </c>
      <c r="E107" s="66"/>
      <c r="F107" s="66" t="s">
        <v>197</v>
      </c>
      <c r="G107" s="8">
        <f>G108+G111+G120</f>
        <v>108806.34</v>
      </c>
    </row>
    <row r="108" spans="2:36" ht="64.5" customHeight="1">
      <c r="B108" s="28"/>
      <c r="C108" s="11"/>
      <c r="D108" s="53" t="s">
        <v>198</v>
      </c>
      <c r="E108" s="66"/>
      <c r="F108" s="66" t="s">
        <v>199</v>
      </c>
      <c r="G108" s="8">
        <f>G109</f>
        <v>31833</v>
      </c>
    </row>
    <row r="109" spans="2:36" ht="49.15" customHeight="1">
      <c r="B109" s="28"/>
      <c r="C109" s="11"/>
      <c r="D109" s="53" t="s">
        <v>200</v>
      </c>
      <c r="E109" s="58"/>
      <c r="F109" s="58" t="s">
        <v>15</v>
      </c>
      <c r="G109" s="56">
        <f>G110</f>
        <v>31833</v>
      </c>
    </row>
    <row r="110" spans="2:36" ht="45" customHeight="1">
      <c r="B110" s="28"/>
      <c r="C110" s="11"/>
      <c r="D110" s="80"/>
      <c r="E110" s="59" t="s">
        <v>16</v>
      </c>
      <c r="F110" s="72" t="s">
        <v>17</v>
      </c>
      <c r="G110" s="56">
        <v>31833</v>
      </c>
    </row>
    <row r="111" spans="2:36" ht="60.75" customHeight="1">
      <c r="B111" s="28"/>
      <c r="C111" s="11"/>
      <c r="D111" s="53" t="s">
        <v>201</v>
      </c>
      <c r="E111" s="66"/>
      <c r="F111" s="66" t="s">
        <v>202</v>
      </c>
      <c r="G111" s="56">
        <f>G112+G115+G117</f>
        <v>6843.7</v>
      </c>
    </row>
    <row r="112" spans="2:36" ht="39" customHeight="1">
      <c r="B112" s="28"/>
      <c r="C112" s="11"/>
      <c r="D112" s="53" t="s">
        <v>203</v>
      </c>
      <c r="E112" s="58"/>
      <c r="F112" s="58" t="s">
        <v>204</v>
      </c>
      <c r="G112" s="56">
        <f>G113+G114</f>
        <v>152.20000000000002</v>
      </c>
    </row>
    <row r="113" spans="2:7" ht="54" customHeight="1">
      <c r="B113" s="28"/>
      <c r="C113" s="11"/>
      <c r="D113" s="53"/>
      <c r="E113" s="59" t="s">
        <v>16</v>
      </c>
      <c r="F113" s="72" t="s">
        <v>17</v>
      </c>
      <c r="G113" s="56">
        <v>140.751</v>
      </c>
    </row>
    <row r="114" spans="2:7" ht="27" customHeight="1">
      <c r="B114" s="28"/>
      <c r="C114" s="11"/>
      <c r="D114" s="53"/>
      <c r="E114" s="59" t="s">
        <v>205</v>
      </c>
      <c r="F114" s="72" t="s">
        <v>134</v>
      </c>
      <c r="G114" s="56">
        <v>11.449</v>
      </c>
    </row>
    <row r="115" spans="2:7" ht="19.5" customHeight="1">
      <c r="B115" s="28"/>
      <c r="C115" s="11"/>
      <c r="D115" s="53" t="s">
        <v>206</v>
      </c>
      <c r="E115" s="61"/>
      <c r="F115" s="61" t="s">
        <v>207</v>
      </c>
      <c r="G115" s="56">
        <f>G116</f>
        <v>5901.7</v>
      </c>
    </row>
    <row r="116" spans="2:7" ht="48" customHeight="1">
      <c r="B116" s="28"/>
      <c r="C116" s="11"/>
      <c r="D116" s="53"/>
      <c r="E116" s="59" t="s">
        <v>16</v>
      </c>
      <c r="F116" s="72" t="s">
        <v>17</v>
      </c>
      <c r="G116" s="56">
        <v>5901.7</v>
      </c>
    </row>
    <row r="117" spans="2:7" ht="25.5" customHeight="1">
      <c r="B117" s="28"/>
      <c r="C117" s="11"/>
      <c r="D117" s="53" t="s">
        <v>208</v>
      </c>
      <c r="E117" s="61"/>
      <c r="F117" s="61" t="s">
        <v>209</v>
      </c>
      <c r="G117" s="132">
        <f>G119+G118</f>
        <v>789.8</v>
      </c>
    </row>
    <row r="118" spans="2:7" ht="49.5" customHeight="1">
      <c r="B118" s="28"/>
      <c r="C118" s="11"/>
      <c r="D118" s="99"/>
      <c r="E118" s="59" t="s">
        <v>16</v>
      </c>
      <c r="F118" s="72" t="s">
        <v>17</v>
      </c>
      <c r="G118" s="132">
        <v>771.93700000000001</v>
      </c>
    </row>
    <row r="119" spans="2:7" ht="23.25" customHeight="1">
      <c r="B119" s="28"/>
      <c r="C119" s="11"/>
      <c r="D119" s="99"/>
      <c r="E119" s="59" t="s">
        <v>205</v>
      </c>
      <c r="F119" s="72" t="s">
        <v>134</v>
      </c>
      <c r="G119" s="132">
        <v>17.863</v>
      </c>
    </row>
    <row r="120" spans="2:7" ht="49.5" customHeight="1">
      <c r="B120" s="28"/>
      <c r="C120" s="11" t="s">
        <v>450</v>
      </c>
      <c r="D120" s="99" t="s">
        <v>210</v>
      </c>
      <c r="E120" s="100"/>
      <c r="F120" s="101" t="s">
        <v>211</v>
      </c>
      <c r="G120" s="132">
        <f>G121</f>
        <v>70129.64</v>
      </c>
    </row>
    <row r="121" spans="2:7" ht="51" customHeight="1">
      <c r="B121" s="28"/>
      <c r="C121" s="11"/>
      <c r="D121" s="53" t="s">
        <v>212</v>
      </c>
      <c r="E121" s="53"/>
      <c r="F121" s="81" t="s">
        <v>213</v>
      </c>
      <c r="G121" s="56">
        <f>G122</f>
        <v>70129.64</v>
      </c>
    </row>
    <row r="122" spans="2:7" ht="49.5" customHeight="1">
      <c r="B122" s="28"/>
      <c r="C122" s="11"/>
      <c r="D122" s="13"/>
      <c r="E122" s="59" t="s">
        <v>16</v>
      </c>
      <c r="F122" s="72" t="s">
        <v>17</v>
      </c>
      <c r="G122" s="56">
        <v>70129.64</v>
      </c>
    </row>
    <row r="123" spans="2:7" ht="51.75" customHeight="1">
      <c r="B123" s="28"/>
      <c r="C123" s="11"/>
      <c r="D123" s="53" t="s">
        <v>214</v>
      </c>
      <c r="E123" s="66"/>
      <c r="F123" s="66" t="s">
        <v>215</v>
      </c>
      <c r="G123" s="56">
        <f>G124</f>
        <v>4481.2</v>
      </c>
    </row>
    <row r="124" spans="2:7" ht="108" customHeight="1">
      <c r="B124" s="28"/>
      <c r="C124" s="11"/>
      <c r="D124" s="53" t="s">
        <v>216</v>
      </c>
      <c r="E124" s="81"/>
      <c r="F124" s="81" t="s">
        <v>217</v>
      </c>
      <c r="G124" s="56">
        <f>G125</f>
        <v>4481.2</v>
      </c>
    </row>
    <row r="125" spans="2:7" ht="48" customHeight="1">
      <c r="B125" s="28"/>
      <c r="C125" s="11"/>
      <c r="D125" s="53" t="s">
        <v>218</v>
      </c>
      <c r="E125" s="58"/>
      <c r="F125" s="58" t="s">
        <v>15</v>
      </c>
      <c r="G125" s="56">
        <f>G126</f>
        <v>4481.2</v>
      </c>
    </row>
    <row r="126" spans="2:7" ht="48" customHeight="1">
      <c r="B126" s="28"/>
      <c r="C126" s="11"/>
      <c r="D126" s="13"/>
      <c r="E126" s="59" t="s">
        <v>16</v>
      </c>
      <c r="F126" s="72" t="s">
        <v>17</v>
      </c>
      <c r="G126" s="56">
        <v>4481.2</v>
      </c>
    </row>
    <row r="127" spans="2:7" ht="19.899999999999999" customHeight="1">
      <c r="B127" s="28"/>
      <c r="C127" s="11" t="s">
        <v>451</v>
      </c>
      <c r="D127" s="14"/>
      <c r="E127" s="14"/>
      <c r="F127" s="10" t="s">
        <v>452</v>
      </c>
      <c r="G127" s="8">
        <f>G128</f>
        <v>183721.09899999999</v>
      </c>
    </row>
    <row r="128" spans="2:7" ht="26.25" customHeight="1">
      <c r="B128" s="28"/>
      <c r="C128" s="11"/>
      <c r="D128" s="53" t="s">
        <v>194</v>
      </c>
      <c r="E128" s="66"/>
      <c r="F128" s="66" t="s">
        <v>195</v>
      </c>
      <c r="G128" s="8">
        <f>G129</f>
        <v>183721.09899999999</v>
      </c>
    </row>
    <row r="129" spans="2:7" ht="50.25" customHeight="1">
      <c r="B129" s="28"/>
      <c r="C129" s="11"/>
      <c r="D129" s="53" t="s">
        <v>214</v>
      </c>
      <c r="E129" s="66"/>
      <c r="F129" s="66" t="s">
        <v>215</v>
      </c>
      <c r="G129" s="8">
        <f>G130+G133+G143+G146+G149</f>
        <v>183721.09899999999</v>
      </c>
    </row>
    <row r="130" spans="2:7" ht="105">
      <c r="B130" s="28"/>
      <c r="C130" s="11"/>
      <c r="D130" s="53" t="s">
        <v>216</v>
      </c>
      <c r="E130" s="81"/>
      <c r="F130" s="81" t="s">
        <v>217</v>
      </c>
      <c r="G130" s="8">
        <f>G131</f>
        <v>38760.800000000003</v>
      </c>
    </row>
    <row r="131" spans="2:7" ht="51" customHeight="1">
      <c r="B131" s="28"/>
      <c r="C131" s="11"/>
      <c r="D131" s="53" t="s">
        <v>218</v>
      </c>
      <c r="E131" s="58"/>
      <c r="F131" s="58" t="s">
        <v>15</v>
      </c>
      <c r="G131" s="56">
        <f>G132</f>
        <v>38760.800000000003</v>
      </c>
    </row>
    <row r="132" spans="2:7" ht="45.75" customHeight="1">
      <c r="B132" s="28"/>
      <c r="C132" s="11"/>
      <c r="D132" s="53"/>
      <c r="E132" s="59" t="s">
        <v>16</v>
      </c>
      <c r="F132" s="72" t="s">
        <v>17</v>
      </c>
      <c r="G132" s="56">
        <v>38760.800000000003</v>
      </c>
    </row>
    <row r="133" spans="2:7" ht="48.75" customHeight="1">
      <c r="B133" s="28"/>
      <c r="C133" s="11"/>
      <c r="D133" s="53" t="s">
        <v>219</v>
      </c>
      <c r="E133" s="61"/>
      <c r="F133" s="61" t="s">
        <v>453</v>
      </c>
      <c r="G133" s="56">
        <f>G134+G137+G140</f>
        <v>3007.7</v>
      </c>
    </row>
    <row r="134" spans="2:7" ht="34.9" customHeight="1">
      <c r="B134" s="28"/>
      <c r="C134" s="11"/>
      <c r="D134" s="53" t="s">
        <v>221</v>
      </c>
      <c r="E134" s="61"/>
      <c r="F134" s="61" t="s">
        <v>222</v>
      </c>
      <c r="G134" s="56">
        <f>G136+G135</f>
        <v>1400</v>
      </c>
    </row>
    <row r="135" spans="2:7" ht="51.75" customHeight="1">
      <c r="B135" s="28"/>
      <c r="C135" s="11"/>
      <c r="D135" s="80"/>
      <c r="E135" s="59" t="s">
        <v>16</v>
      </c>
      <c r="F135" s="72" t="s">
        <v>17</v>
      </c>
      <c r="G135" s="56">
        <v>684.27800000000002</v>
      </c>
    </row>
    <row r="136" spans="2:7" ht="18.75" customHeight="1">
      <c r="B136" s="28"/>
      <c r="C136" s="11"/>
      <c r="D136" s="80"/>
      <c r="E136" s="59" t="s">
        <v>205</v>
      </c>
      <c r="F136" s="72" t="s">
        <v>134</v>
      </c>
      <c r="G136" s="56">
        <v>715.72199999999998</v>
      </c>
    </row>
    <row r="137" spans="2:7" ht="37.5" customHeight="1">
      <c r="B137" s="28"/>
      <c r="C137" s="11"/>
      <c r="D137" s="53" t="s">
        <v>223</v>
      </c>
      <c r="E137" s="61"/>
      <c r="F137" s="61" t="s">
        <v>204</v>
      </c>
      <c r="G137" s="56">
        <f>G138+G139</f>
        <v>457.7</v>
      </c>
    </row>
    <row r="138" spans="2:7" ht="52.5" customHeight="1">
      <c r="B138" s="28"/>
      <c r="C138" s="11"/>
      <c r="D138" s="80"/>
      <c r="E138" s="59" t="s">
        <v>16</v>
      </c>
      <c r="F138" s="72" t="s">
        <v>17</v>
      </c>
      <c r="G138" s="56">
        <v>457.67739999999998</v>
      </c>
    </row>
    <row r="139" spans="2:7" ht="27.75" customHeight="1">
      <c r="B139" s="28"/>
      <c r="C139" s="11"/>
      <c r="D139" s="80"/>
      <c r="E139" s="59" t="s">
        <v>205</v>
      </c>
      <c r="F139" s="72" t="s">
        <v>134</v>
      </c>
      <c r="G139" s="56">
        <v>2.2599999999999999E-2</v>
      </c>
    </row>
    <row r="140" spans="2:7" ht="27.75" customHeight="1">
      <c r="B140" s="28"/>
      <c r="C140" s="11"/>
      <c r="D140" s="53" t="s">
        <v>224</v>
      </c>
      <c r="E140" s="61"/>
      <c r="F140" s="61" t="s">
        <v>209</v>
      </c>
      <c r="G140" s="56">
        <f>G142+G141</f>
        <v>1150</v>
      </c>
    </row>
    <row r="141" spans="2:7" ht="54.75" customHeight="1">
      <c r="B141" s="28"/>
      <c r="C141" s="11"/>
      <c r="D141" s="80"/>
      <c r="E141" s="59" t="s">
        <v>16</v>
      </c>
      <c r="F141" s="72" t="s">
        <v>17</v>
      </c>
      <c r="G141" s="56">
        <v>1146.97</v>
      </c>
    </row>
    <row r="142" spans="2:7" ht="27.75" customHeight="1">
      <c r="B142" s="28"/>
      <c r="C142" s="11"/>
      <c r="D142" s="80"/>
      <c r="E142" s="59" t="s">
        <v>205</v>
      </c>
      <c r="F142" s="72" t="s">
        <v>134</v>
      </c>
      <c r="G142" s="56">
        <v>3.03</v>
      </c>
    </row>
    <row r="143" spans="2:7" ht="49.5" customHeight="1">
      <c r="B143" s="28"/>
      <c r="C143" s="11"/>
      <c r="D143" s="53" t="s">
        <v>225</v>
      </c>
      <c r="E143" s="80"/>
      <c r="F143" s="101" t="s">
        <v>211</v>
      </c>
      <c r="G143" s="56">
        <f>G144</f>
        <v>136834.6</v>
      </c>
    </row>
    <row r="144" spans="2:7" ht="51.75" customHeight="1">
      <c r="B144" s="28"/>
      <c r="C144" s="11"/>
      <c r="D144" s="53" t="s">
        <v>226</v>
      </c>
      <c r="E144" s="80"/>
      <c r="F144" s="81" t="s">
        <v>213</v>
      </c>
      <c r="G144" s="56">
        <f>G145</f>
        <v>136834.6</v>
      </c>
    </row>
    <row r="145" spans="2:7" ht="48" customHeight="1">
      <c r="B145" s="28"/>
      <c r="C145" s="11"/>
      <c r="D145" s="14"/>
      <c r="E145" s="59" t="s">
        <v>16</v>
      </c>
      <c r="F145" s="72" t="s">
        <v>17</v>
      </c>
      <c r="G145" s="56">
        <v>136834.6</v>
      </c>
    </row>
    <row r="146" spans="2:7" ht="229.5" customHeight="1">
      <c r="B146" s="28"/>
      <c r="C146" s="11"/>
      <c r="D146" s="53" t="s">
        <v>227</v>
      </c>
      <c r="E146" s="80"/>
      <c r="F146" s="103" t="s">
        <v>228</v>
      </c>
      <c r="G146" s="56">
        <f>G147</f>
        <v>5077.3999999999996</v>
      </c>
    </row>
    <row r="147" spans="2:7" ht="216" customHeight="1">
      <c r="B147" s="28"/>
      <c r="C147" s="79"/>
      <c r="D147" s="53" t="s">
        <v>229</v>
      </c>
      <c r="E147" s="80"/>
      <c r="F147" s="104" t="s">
        <v>230</v>
      </c>
      <c r="G147" s="56">
        <f>G148</f>
        <v>5077.3999999999996</v>
      </c>
    </row>
    <row r="148" spans="2:7" ht="45.75" customHeight="1">
      <c r="B148" s="28"/>
      <c r="C148" s="11"/>
      <c r="D148" s="14"/>
      <c r="E148" s="59" t="s">
        <v>16</v>
      </c>
      <c r="F148" s="72" t="s">
        <v>17</v>
      </c>
      <c r="G148" s="56">
        <v>5077.3999999999996</v>
      </c>
    </row>
    <row r="149" spans="2:7" ht="45.75" customHeight="1">
      <c r="B149" s="28"/>
      <c r="C149" s="11"/>
      <c r="D149" s="53" t="s">
        <v>534</v>
      </c>
      <c r="E149" s="59"/>
      <c r="F149" s="72" t="s">
        <v>537</v>
      </c>
      <c r="G149" s="56">
        <f>G150</f>
        <v>40.598999999999997</v>
      </c>
    </row>
    <row r="150" spans="2:7" ht="45.75" customHeight="1">
      <c r="B150" s="28"/>
      <c r="C150" s="11"/>
      <c r="D150" s="53" t="s">
        <v>536</v>
      </c>
      <c r="E150" s="59"/>
      <c r="F150" s="72" t="s">
        <v>535</v>
      </c>
      <c r="G150" s="56">
        <f>G151</f>
        <v>40.598999999999997</v>
      </c>
    </row>
    <row r="151" spans="2:7" ht="45.75" customHeight="1">
      <c r="B151" s="28"/>
      <c r="C151" s="11"/>
      <c r="D151" s="14"/>
      <c r="E151" s="59" t="s">
        <v>16</v>
      </c>
      <c r="F151" s="72" t="s">
        <v>17</v>
      </c>
      <c r="G151" s="56">
        <v>40.598999999999997</v>
      </c>
    </row>
    <row r="152" spans="2:7" ht="23.25" customHeight="1">
      <c r="B152" s="28"/>
      <c r="C152" s="11" t="s">
        <v>455</v>
      </c>
      <c r="D152" s="14"/>
      <c r="E152" s="14"/>
      <c r="F152" s="10" t="s">
        <v>456</v>
      </c>
      <c r="G152" s="56">
        <f>G153+G158</f>
        <v>19554.7</v>
      </c>
    </row>
    <row r="153" spans="2:7" ht="25.5" customHeight="1">
      <c r="B153" s="28"/>
      <c r="C153" s="13"/>
      <c r="D153" s="53" t="s">
        <v>194</v>
      </c>
      <c r="E153" s="66"/>
      <c r="F153" s="66" t="s">
        <v>195</v>
      </c>
      <c r="G153" s="56">
        <f>G154</f>
        <v>19486.7</v>
      </c>
    </row>
    <row r="154" spans="2:7" ht="50.25" customHeight="1">
      <c r="B154" s="28"/>
      <c r="C154" s="13"/>
      <c r="D154" s="53" t="s">
        <v>231</v>
      </c>
      <c r="E154" s="66"/>
      <c r="F154" s="66" t="s">
        <v>232</v>
      </c>
      <c r="G154" s="56">
        <f>G155</f>
        <v>19486.7</v>
      </c>
    </row>
    <row r="155" spans="2:7" ht="52.5" customHeight="1">
      <c r="B155" s="28"/>
      <c r="C155" s="13"/>
      <c r="D155" s="53" t="s">
        <v>233</v>
      </c>
      <c r="E155" s="81"/>
      <c r="F155" s="81" t="s">
        <v>234</v>
      </c>
      <c r="G155" s="56">
        <f>G156</f>
        <v>19486.7</v>
      </c>
    </row>
    <row r="156" spans="2:7" ht="47.25" customHeight="1">
      <c r="B156" s="28"/>
      <c r="C156" s="13"/>
      <c r="D156" s="53" t="s">
        <v>235</v>
      </c>
      <c r="E156" s="58"/>
      <c r="F156" s="58" t="s">
        <v>15</v>
      </c>
      <c r="G156" s="56">
        <f>G157</f>
        <v>19486.7</v>
      </c>
    </row>
    <row r="157" spans="2:7" ht="44.25" customHeight="1">
      <c r="B157" s="28"/>
      <c r="C157" s="13"/>
      <c r="D157" s="53"/>
      <c r="E157" s="59" t="s">
        <v>16</v>
      </c>
      <c r="F157" s="72" t="s">
        <v>17</v>
      </c>
      <c r="G157" s="56">
        <v>19486.7</v>
      </c>
    </row>
    <row r="158" spans="2:7" ht="44.25" customHeight="1">
      <c r="B158" s="28"/>
      <c r="C158" s="13"/>
      <c r="D158" s="53" t="s">
        <v>358</v>
      </c>
      <c r="E158" s="10"/>
      <c r="F158" s="10" t="s">
        <v>359</v>
      </c>
      <c r="G158" s="56">
        <f>G159</f>
        <v>68</v>
      </c>
    </row>
    <row r="159" spans="2:7" ht="21" customHeight="1">
      <c r="B159" s="28"/>
      <c r="C159" s="13"/>
      <c r="D159" s="53" t="s">
        <v>360</v>
      </c>
      <c r="E159" s="235"/>
      <c r="F159" s="58" t="s">
        <v>361</v>
      </c>
      <c r="G159" s="56">
        <f>G160</f>
        <v>68</v>
      </c>
    </row>
    <row r="160" spans="2:7" ht="44.25" customHeight="1">
      <c r="B160" s="28"/>
      <c r="C160" s="13"/>
      <c r="D160" s="53" t="s">
        <v>362</v>
      </c>
      <c r="E160" s="236"/>
      <c r="F160" s="61" t="s">
        <v>454</v>
      </c>
      <c r="G160" s="56">
        <f>G161</f>
        <v>68</v>
      </c>
    </row>
    <row r="161" spans="2:7" ht="44.25" customHeight="1">
      <c r="B161" s="28"/>
      <c r="C161" s="13"/>
      <c r="D161" s="53" t="s">
        <v>364</v>
      </c>
      <c r="E161" s="62"/>
      <c r="F161" s="62" t="s">
        <v>365</v>
      </c>
      <c r="G161" s="56">
        <f>G162</f>
        <v>68</v>
      </c>
    </row>
    <row r="162" spans="2:7" ht="44.25" customHeight="1">
      <c r="B162" s="28"/>
      <c r="C162" s="13"/>
      <c r="D162" s="53"/>
      <c r="E162" s="59" t="s">
        <v>16</v>
      </c>
      <c r="F162" s="72" t="s">
        <v>17</v>
      </c>
      <c r="G162" s="56">
        <v>68</v>
      </c>
    </row>
    <row r="163" spans="2:7" ht="19.899999999999999" customHeight="1">
      <c r="B163" s="28"/>
      <c r="C163" s="11" t="s">
        <v>457</v>
      </c>
      <c r="D163" s="14"/>
      <c r="E163" s="14"/>
      <c r="F163" s="10" t="s">
        <v>458</v>
      </c>
      <c r="G163" s="8">
        <f>G164+G181</f>
        <v>5951.8</v>
      </c>
    </row>
    <row r="164" spans="2:7" ht="30">
      <c r="B164" s="28"/>
      <c r="C164" s="11"/>
      <c r="D164" s="53" t="s">
        <v>8</v>
      </c>
      <c r="E164" s="54"/>
      <c r="F164" s="55" t="s">
        <v>9</v>
      </c>
      <c r="G164" s="56">
        <f>G165</f>
        <v>275</v>
      </c>
    </row>
    <row r="165" spans="2:7" ht="20.45" customHeight="1">
      <c r="B165" s="28"/>
      <c r="C165" s="11"/>
      <c r="D165" s="53" t="s">
        <v>42</v>
      </c>
      <c r="E165" s="65"/>
      <c r="F165" s="65" t="s">
        <v>43</v>
      </c>
      <c r="G165" s="56">
        <f>G166+G171+G176</f>
        <v>275</v>
      </c>
    </row>
    <row r="166" spans="2:7" ht="46.15" customHeight="1">
      <c r="B166" s="28"/>
      <c r="C166" s="11"/>
      <c r="D166" s="53" t="s">
        <v>44</v>
      </c>
      <c r="E166" s="66"/>
      <c r="F166" s="66" t="s">
        <v>45</v>
      </c>
      <c r="G166" s="56">
        <f>G167+G169</f>
        <v>30</v>
      </c>
    </row>
    <row r="167" spans="2:7" ht="37.15" customHeight="1">
      <c r="B167" s="28"/>
      <c r="C167" s="11"/>
      <c r="D167" s="53" t="s">
        <v>46</v>
      </c>
      <c r="E167" s="58"/>
      <c r="F167" s="58" t="s">
        <v>47</v>
      </c>
      <c r="G167" s="56">
        <f>G168</f>
        <v>20</v>
      </c>
    </row>
    <row r="168" spans="2:7" ht="49.5" customHeight="1">
      <c r="B168" s="28"/>
      <c r="C168" s="11"/>
      <c r="D168" s="53"/>
      <c r="E168" s="59" t="s">
        <v>16</v>
      </c>
      <c r="F168" s="60" t="s">
        <v>17</v>
      </c>
      <c r="G168" s="8">
        <v>20</v>
      </c>
    </row>
    <row r="169" spans="2:7" ht="49.5" customHeight="1">
      <c r="B169" s="28"/>
      <c r="C169" s="11"/>
      <c r="D169" s="53" t="s">
        <v>48</v>
      </c>
      <c r="E169" s="58"/>
      <c r="F169" s="58" t="s">
        <v>49</v>
      </c>
      <c r="G169" s="56">
        <f>G170</f>
        <v>10</v>
      </c>
    </row>
    <row r="170" spans="2:7" ht="49.5" customHeight="1">
      <c r="B170" s="28"/>
      <c r="C170" s="11"/>
      <c r="D170" s="53"/>
      <c r="E170" s="59" t="s">
        <v>16</v>
      </c>
      <c r="F170" s="60" t="s">
        <v>17</v>
      </c>
      <c r="G170" s="8">
        <v>10</v>
      </c>
    </row>
    <row r="171" spans="2:7" ht="38.450000000000003" customHeight="1">
      <c r="B171" s="28"/>
      <c r="C171" s="11"/>
      <c r="D171" s="53" t="s">
        <v>50</v>
      </c>
      <c r="E171" s="66"/>
      <c r="F171" s="66" t="s">
        <v>51</v>
      </c>
      <c r="G171" s="56">
        <f>G172+G174</f>
        <v>70</v>
      </c>
    </row>
    <row r="172" spans="2:7" ht="46.15" customHeight="1">
      <c r="B172" s="28"/>
      <c r="C172" s="11"/>
      <c r="D172" s="53" t="s">
        <v>52</v>
      </c>
      <c r="E172" s="58"/>
      <c r="F172" s="58" t="s">
        <v>53</v>
      </c>
      <c r="G172" s="56">
        <f>G173</f>
        <v>30</v>
      </c>
    </row>
    <row r="173" spans="2:7" ht="46.5" customHeight="1">
      <c r="B173" s="28"/>
      <c r="C173" s="11"/>
      <c r="D173" s="53"/>
      <c r="E173" s="59" t="s">
        <v>16</v>
      </c>
      <c r="F173" s="60" t="s">
        <v>17</v>
      </c>
      <c r="G173" s="8">
        <v>30</v>
      </c>
    </row>
    <row r="174" spans="2:7" ht="39" customHeight="1">
      <c r="B174" s="28"/>
      <c r="C174" s="11"/>
      <c r="D174" s="53" t="s">
        <v>54</v>
      </c>
      <c r="E174" s="58"/>
      <c r="F174" s="58" t="s">
        <v>55</v>
      </c>
      <c r="G174" s="56">
        <f>G175</f>
        <v>40</v>
      </c>
    </row>
    <row r="175" spans="2:7" ht="46.5" customHeight="1">
      <c r="B175" s="28"/>
      <c r="C175" s="11"/>
      <c r="D175" s="53"/>
      <c r="E175" s="59" t="s">
        <v>16</v>
      </c>
      <c r="F175" s="60" t="s">
        <v>17</v>
      </c>
      <c r="G175" s="8">
        <v>40</v>
      </c>
    </row>
    <row r="176" spans="2:7" ht="38.25" customHeight="1">
      <c r="B176" s="28"/>
      <c r="C176" s="11"/>
      <c r="D176" s="53" t="s">
        <v>56</v>
      </c>
      <c r="E176" s="66"/>
      <c r="F176" s="66" t="s">
        <v>57</v>
      </c>
      <c r="G176" s="56">
        <f>G177+G179</f>
        <v>175</v>
      </c>
    </row>
    <row r="177" spans="2:30" ht="62.45" customHeight="1">
      <c r="B177" s="28"/>
      <c r="C177" s="11"/>
      <c r="D177" s="53" t="s">
        <v>58</v>
      </c>
      <c r="E177" s="58"/>
      <c r="F177" s="58" t="s">
        <v>59</v>
      </c>
      <c r="G177" s="56">
        <f>G178</f>
        <v>155</v>
      </c>
    </row>
    <row r="178" spans="2:30" ht="46.5" customHeight="1">
      <c r="B178" s="28"/>
      <c r="C178" s="11"/>
      <c r="D178" s="53"/>
      <c r="E178" s="59" t="s">
        <v>16</v>
      </c>
      <c r="F178" s="60" t="s">
        <v>17</v>
      </c>
      <c r="G178" s="8">
        <v>155</v>
      </c>
    </row>
    <row r="179" spans="2:30" ht="39" customHeight="1">
      <c r="B179" s="28"/>
      <c r="C179" s="11"/>
      <c r="D179" s="53" t="s">
        <v>60</v>
      </c>
      <c r="E179" s="58"/>
      <c r="F179" s="58" t="s">
        <v>61</v>
      </c>
      <c r="G179" s="56">
        <f>G180</f>
        <v>20</v>
      </c>
    </row>
    <row r="180" spans="2:30" ht="46.5" customHeight="1">
      <c r="B180" s="28"/>
      <c r="C180" s="11"/>
      <c r="D180" s="53"/>
      <c r="E180" s="59" t="s">
        <v>16</v>
      </c>
      <c r="F180" s="60" t="s">
        <v>17</v>
      </c>
      <c r="G180" s="8">
        <v>20</v>
      </c>
    </row>
    <row r="181" spans="2:30" ht="19.899999999999999" customHeight="1">
      <c r="B181" s="28"/>
      <c r="C181" s="11"/>
      <c r="D181" s="83" t="s">
        <v>372</v>
      </c>
      <c r="E181" s="83"/>
      <c r="F181" s="104" t="s">
        <v>373</v>
      </c>
      <c r="G181" s="56">
        <f>G182</f>
        <v>5676.8</v>
      </c>
    </row>
    <row r="182" spans="2:30" ht="32.25" customHeight="1">
      <c r="B182" s="28"/>
      <c r="C182" s="11"/>
      <c r="D182" s="53" t="s">
        <v>407</v>
      </c>
      <c r="E182" s="75"/>
      <c r="F182" s="66" t="s">
        <v>408</v>
      </c>
      <c r="G182" s="56">
        <f>G183+G186</f>
        <v>5676.8</v>
      </c>
    </row>
    <row r="183" spans="2:30" ht="31.15" customHeight="1">
      <c r="B183" s="28"/>
      <c r="C183" s="11"/>
      <c r="D183" s="53" t="s">
        <v>413</v>
      </c>
      <c r="E183" s="79"/>
      <c r="F183" s="238" t="s">
        <v>414</v>
      </c>
      <c r="G183" s="56">
        <f>G184+G185</f>
        <v>3626.8</v>
      </c>
    </row>
    <row r="184" spans="2:30" ht="36.75" customHeight="1">
      <c r="B184" s="28"/>
      <c r="C184" s="11"/>
      <c r="D184" s="7"/>
      <c r="E184" s="59" t="s">
        <v>65</v>
      </c>
      <c r="F184" s="72" t="s">
        <v>66</v>
      </c>
      <c r="G184" s="56">
        <v>588</v>
      </c>
    </row>
    <row r="185" spans="2:30" ht="45" customHeight="1">
      <c r="B185" s="28"/>
      <c r="C185" s="11"/>
      <c r="D185" s="7"/>
      <c r="E185" s="59" t="s">
        <v>16</v>
      </c>
      <c r="F185" s="72" t="s">
        <v>17</v>
      </c>
      <c r="G185" s="56">
        <v>3038.8</v>
      </c>
    </row>
    <row r="186" spans="2:30" ht="23.45" customHeight="1">
      <c r="B186" s="28"/>
      <c r="C186" s="11"/>
      <c r="D186" s="53" t="s">
        <v>417</v>
      </c>
      <c r="E186" s="66"/>
      <c r="F186" s="66" t="s">
        <v>418</v>
      </c>
      <c r="G186" s="56">
        <f>G188+G187</f>
        <v>2050</v>
      </c>
    </row>
    <row r="187" spans="2:30" ht="37.5" customHeight="1">
      <c r="B187" s="28"/>
      <c r="C187" s="11"/>
      <c r="D187" s="80"/>
      <c r="E187" s="83" t="s">
        <v>75</v>
      </c>
      <c r="F187" s="69" t="s">
        <v>76</v>
      </c>
      <c r="G187" s="56">
        <v>189.6968</v>
      </c>
    </row>
    <row r="188" spans="2:30" ht="51.75" customHeight="1">
      <c r="B188" s="28"/>
      <c r="C188" s="11"/>
      <c r="D188" s="110"/>
      <c r="E188" s="59" t="s">
        <v>16</v>
      </c>
      <c r="F188" s="72" t="s">
        <v>17</v>
      </c>
      <c r="G188" s="56">
        <v>1860.3032000000001</v>
      </c>
    </row>
    <row r="189" spans="2:30" ht="18.75" customHeight="1">
      <c r="B189" s="28"/>
      <c r="C189" s="11" t="s">
        <v>459</v>
      </c>
      <c r="D189" s="14"/>
      <c r="E189" s="14"/>
      <c r="F189" s="10" t="s">
        <v>460</v>
      </c>
      <c r="G189" s="8">
        <f>G190+G211</f>
        <v>6012.26</v>
      </c>
      <c r="AD189" s="29"/>
    </row>
    <row r="190" spans="2:30" ht="21.6" customHeight="1">
      <c r="B190" s="28"/>
      <c r="C190" s="11"/>
      <c r="D190" s="53" t="s">
        <v>194</v>
      </c>
      <c r="E190" s="66"/>
      <c r="F190" s="66" t="s">
        <v>195</v>
      </c>
      <c r="G190" s="56">
        <f>G191+G198</f>
        <v>5900.26</v>
      </c>
      <c r="AD190" s="29"/>
    </row>
    <row r="191" spans="2:30" ht="34.15" customHeight="1">
      <c r="B191" s="28"/>
      <c r="C191" s="11"/>
      <c r="D191" s="53" t="s">
        <v>236</v>
      </c>
      <c r="E191" s="66"/>
      <c r="F191" s="66" t="s">
        <v>237</v>
      </c>
      <c r="G191" s="56">
        <f>G192+G195</f>
        <v>148</v>
      </c>
      <c r="AD191" s="29"/>
    </row>
    <row r="192" spans="2:30" ht="33" customHeight="1">
      <c r="B192" s="28"/>
      <c r="C192" s="11"/>
      <c r="D192" s="53" t="s">
        <v>238</v>
      </c>
      <c r="E192" s="66"/>
      <c r="F192" s="66" t="s">
        <v>239</v>
      </c>
      <c r="G192" s="56">
        <f>G193</f>
        <v>40</v>
      </c>
      <c r="AD192" s="29"/>
    </row>
    <row r="193" spans="2:30" ht="33.6" customHeight="1">
      <c r="B193" s="28"/>
      <c r="C193" s="11"/>
      <c r="D193" s="53" t="s">
        <v>240</v>
      </c>
      <c r="E193" s="66"/>
      <c r="F193" s="66" t="s">
        <v>241</v>
      </c>
      <c r="G193" s="56">
        <f>G194</f>
        <v>40</v>
      </c>
      <c r="AD193" s="29"/>
    </row>
    <row r="194" spans="2:30" ht="33" customHeight="1">
      <c r="B194" s="28"/>
      <c r="C194" s="11"/>
      <c r="D194" s="53"/>
      <c r="E194" s="83" t="s">
        <v>75</v>
      </c>
      <c r="F194" s="69" t="s">
        <v>76</v>
      </c>
      <c r="G194" s="56">
        <v>40</v>
      </c>
      <c r="AD194" s="29"/>
    </row>
    <row r="195" spans="2:30" ht="51" customHeight="1">
      <c r="B195" s="28"/>
      <c r="C195" s="11"/>
      <c r="D195" s="53" t="s">
        <v>242</v>
      </c>
      <c r="E195" s="66"/>
      <c r="F195" s="66" t="s">
        <v>243</v>
      </c>
      <c r="G195" s="56">
        <f>G196</f>
        <v>108</v>
      </c>
      <c r="AD195" s="29"/>
    </row>
    <row r="196" spans="2:30" ht="33" customHeight="1">
      <c r="B196" s="28"/>
      <c r="C196" s="11"/>
      <c r="D196" s="53" t="s">
        <v>244</v>
      </c>
      <c r="E196" s="66"/>
      <c r="F196" s="66" t="s">
        <v>245</v>
      </c>
      <c r="G196" s="56">
        <f>G197</f>
        <v>108</v>
      </c>
      <c r="AD196" s="29"/>
    </row>
    <row r="197" spans="2:30" ht="52.5" customHeight="1">
      <c r="B197" s="28"/>
      <c r="C197" s="11"/>
      <c r="D197" s="53"/>
      <c r="E197" s="59" t="s">
        <v>16</v>
      </c>
      <c r="F197" s="72" t="s">
        <v>17</v>
      </c>
      <c r="G197" s="56">
        <v>108</v>
      </c>
      <c r="AD197" s="29"/>
    </row>
    <row r="198" spans="2:30" ht="45">
      <c r="B198" s="28" t="s">
        <v>450</v>
      </c>
      <c r="C198" s="11"/>
      <c r="D198" s="53" t="s">
        <v>246</v>
      </c>
      <c r="E198" s="66"/>
      <c r="F198" s="66" t="s">
        <v>247</v>
      </c>
      <c r="G198" s="8">
        <f>G199+G204+G208</f>
        <v>5752.26</v>
      </c>
      <c r="AD198" s="29"/>
    </row>
    <row r="199" spans="2:30" ht="34.5" customHeight="1">
      <c r="B199" s="28"/>
      <c r="C199" s="11"/>
      <c r="D199" s="53" t="s">
        <v>248</v>
      </c>
      <c r="E199" s="66"/>
      <c r="F199" s="66" t="s">
        <v>249</v>
      </c>
      <c r="G199" s="56">
        <f>G200</f>
        <v>5403.6</v>
      </c>
      <c r="AD199" s="29"/>
    </row>
    <row r="200" spans="2:30" ht="33" customHeight="1">
      <c r="B200" s="28"/>
      <c r="C200" s="11"/>
      <c r="D200" s="53" t="s">
        <v>250</v>
      </c>
      <c r="E200" s="62"/>
      <c r="F200" s="62" t="s">
        <v>251</v>
      </c>
      <c r="G200" s="56">
        <f>G201+G202+G203</f>
        <v>5403.6</v>
      </c>
      <c r="AD200" s="29"/>
    </row>
    <row r="201" spans="2:30" ht="79.5" customHeight="1">
      <c r="B201" s="28"/>
      <c r="C201" s="11"/>
      <c r="D201" s="53"/>
      <c r="E201" s="83" t="s">
        <v>252</v>
      </c>
      <c r="F201" s="69" t="s">
        <v>253</v>
      </c>
      <c r="G201" s="105">
        <v>4827.6000000000004</v>
      </c>
      <c r="J201">
        <v>-51</v>
      </c>
      <c r="K201">
        <v>-16</v>
      </c>
    </row>
    <row r="202" spans="2:30" ht="30">
      <c r="B202" s="28"/>
      <c r="C202" s="11"/>
      <c r="D202" s="53"/>
      <c r="E202" s="83" t="s">
        <v>75</v>
      </c>
      <c r="F202" s="69" t="s">
        <v>76</v>
      </c>
      <c r="G202" s="234">
        <v>574.1</v>
      </c>
    </row>
    <row r="203" spans="2:30" ht="17.25" customHeight="1">
      <c r="B203" s="28"/>
      <c r="C203" s="11"/>
      <c r="D203" s="53"/>
      <c r="E203" s="79">
        <v>800</v>
      </c>
      <c r="F203" s="64" t="s">
        <v>134</v>
      </c>
      <c r="G203" s="56">
        <v>1.9</v>
      </c>
    </row>
    <row r="204" spans="2:30" ht="45.75" customHeight="1">
      <c r="B204" s="28"/>
      <c r="C204" s="11"/>
      <c r="D204" s="53" t="s">
        <v>254</v>
      </c>
      <c r="E204" s="106"/>
      <c r="F204" s="101" t="s">
        <v>211</v>
      </c>
      <c r="G204" s="56">
        <f>G205</f>
        <v>240.66</v>
      </c>
    </row>
    <row r="205" spans="2:30" ht="49.15" customHeight="1">
      <c r="B205" s="28"/>
      <c r="C205" s="79"/>
      <c r="D205" s="53" t="s">
        <v>255</v>
      </c>
      <c r="E205" s="80"/>
      <c r="F205" s="103" t="s">
        <v>213</v>
      </c>
      <c r="G205" s="56">
        <f>G206+G207</f>
        <v>240.66</v>
      </c>
    </row>
    <row r="206" spans="2:30" ht="79.5" customHeight="1">
      <c r="B206" s="28"/>
      <c r="C206" s="79"/>
      <c r="D206" s="244"/>
      <c r="E206" s="83" t="s">
        <v>252</v>
      </c>
      <c r="F206" s="69" t="s">
        <v>253</v>
      </c>
      <c r="G206" s="56">
        <v>173</v>
      </c>
    </row>
    <row r="207" spans="2:30" ht="33.75" customHeight="1">
      <c r="B207" s="28"/>
      <c r="C207" s="79"/>
      <c r="D207" s="244"/>
      <c r="E207" s="83" t="s">
        <v>75</v>
      </c>
      <c r="F207" s="69" t="s">
        <v>76</v>
      </c>
      <c r="G207" s="56">
        <v>67.66</v>
      </c>
    </row>
    <row r="208" spans="2:30" ht="33.75" customHeight="1">
      <c r="B208" s="28"/>
      <c r="C208" s="79"/>
      <c r="D208" s="53" t="s">
        <v>541</v>
      </c>
      <c r="E208" s="106"/>
      <c r="F208" s="101" t="s">
        <v>542</v>
      </c>
      <c r="G208" s="56">
        <f>G209</f>
        <v>108</v>
      </c>
    </row>
    <row r="209" spans="2:36" ht="42" customHeight="1">
      <c r="B209" s="28"/>
      <c r="C209" s="79"/>
      <c r="D209" s="53" t="s">
        <v>548</v>
      </c>
      <c r="E209" s="59"/>
      <c r="F209" s="61" t="s">
        <v>543</v>
      </c>
      <c r="G209" s="56">
        <f>G210</f>
        <v>108</v>
      </c>
    </row>
    <row r="210" spans="2:36" ht="53.25" customHeight="1">
      <c r="B210" s="28"/>
      <c r="C210" s="79"/>
      <c r="D210" s="80"/>
      <c r="E210" s="59" t="s">
        <v>16</v>
      </c>
      <c r="F210" s="72" t="s">
        <v>17</v>
      </c>
      <c r="G210" s="56">
        <v>108</v>
      </c>
    </row>
    <row r="211" spans="2:36" ht="18" customHeight="1">
      <c r="B211" s="28"/>
      <c r="C211" s="11"/>
      <c r="D211" s="83" t="s">
        <v>372</v>
      </c>
      <c r="E211" s="83"/>
      <c r="F211" s="104" t="s">
        <v>373</v>
      </c>
      <c r="G211" s="56">
        <f>G212</f>
        <v>112</v>
      </c>
    </row>
    <row r="212" spans="2:36" ht="39.6" customHeight="1">
      <c r="B212" s="28"/>
      <c r="C212" s="11"/>
      <c r="D212" s="53" t="s">
        <v>407</v>
      </c>
      <c r="E212" s="75"/>
      <c r="F212" s="66" t="s">
        <v>408</v>
      </c>
      <c r="G212" s="56">
        <f>G213</f>
        <v>112</v>
      </c>
    </row>
    <row r="213" spans="2:36" ht="31.9" customHeight="1">
      <c r="B213" s="28"/>
      <c r="C213" s="11"/>
      <c r="D213" s="53" t="s">
        <v>413</v>
      </c>
      <c r="E213" s="79"/>
      <c r="F213" s="238" t="s">
        <v>414</v>
      </c>
      <c r="G213" s="56">
        <f>G214</f>
        <v>112</v>
      </c>
    </row>
    <row r="214" spans="2:36" ht="37.5" customHeight="1">
      <c r="B214" s="28"/>
      <c r="C214" s="11"/>
      <c r="D214" s="7"/>
      <c r="E214" s="83" t="s">
        <v>75</v>
      </c>
      <c r="F214" s="69" t="s">
        <v>76</v>
      </c>
      <c r="G214" s="56">
        <v>112</v>
      </c>
    </row>
    <row r="215" spans="2:36" ht="19.5" customHeight="1">
      <c r="B215" s="28"/>
      <c r="C215" s="11" t="s">
        <v>461</v>
      </c>
      <c r="D215" s="75"/>
      <c r="E215" s="11"/>
      <c r="F215" s="10" t="s">
        <v>462</v>
      </c>
      <c r="G215" s="8">
        <f>G216</f>
        <v>14312.6</v>
      </c>
    </row>
    <row r="216" spans="2:36" ht="19.5" customHeight="1">
      <c r="B216" s="28"/>
      <c r="C216" s="11" t="s">
        <v>463</v>
      </c>
      <c r="D216" s="75"/>
      <c r="E216" s="11"/>
      <c r="F216" s="10" t="s">
        <v>464</v>
      </c>
      <c r="G216" s="8">
        <f>G217</f>
        <v>14312.6</v>
      </c>
    </row>
    <row r="217" spans="2:36" ht="31.15" customHeight="1">
      <c r="B217" s="28"/>
      <c r="C217" s="11"/>
      <c r="D217" s="53" t="s">
        <v>8</v>
      </c>
      <c r="E217" s="54"/>
      <c r="F217" s="55" t="s">
        <v>9</v>
      </c>
      <c r="G217" s="8">
        <f>G218+G227</f>
        <v>14312.6</v>
      </c>
      <c r="AJ217" s="30"/>
    </row>
    <row r="218" spans="2:36" ht="17.45" customHeight="1">
      <c r="B218" s="28"/>
      <c r="C218" s="11"/>
      <c r="D218" s="53" t="s">
        <v>10</v>
      </c>
      <c r="E218" s="54"/>
      <c r="F218" s="55" t="s">
        <v>11</v>
      </c>
      <c r="G218" s="8">
        <f>G219+G222</f>
        <v>13407.6</v>
      </c>
    </row>
    <row r="219" spans="2:36" ht="55.5" customHeight="1">
      <c r="B219" s="28"/>
      <c r="C219" s="11"/>
      <c r="D219" s="53" t="s">
        <v>12</v>
      </c>
      <c r="E219" s="57"/>
      <c r="F219" s="57" t="s">
        <v>13</v>
      </c>
      <c r="G219" s="8">
        <f>G220</f>
        <v>13367.6</v>
      </c>
    </row>
    <row r="220" spans="2:36" ht="51" customHeight="1">
      <c r="B220" s="28"/>
      <c r="C220" s="11"/>
      <c r="D220" s="53" t="s">
        <v>14</v>
      </c>
      <c r="E220" s="58"/>
      <c r="F220" s="58" t="s">
        <v>15</v>
      </c>
      <c r="G220" s="8">
        <f>G221</f>
        <v>13367.6</v>
      </c>
    </row>
    <row r="221" spans="2:36" ht="47.45" customHeight="1">
      <c r="B221" s="28"/>
      <c r="C221" s="11"/>
      <c r="D221" s="53"/>
      <c r="E221" s="59" t="s">
        <v>16</v>
      </c>
      <c r="F221" s="60" t="s">
        <v>17</v>
      </c>
      <c r="G221" s="56">
        <v>13367.6</v>
      </c>
    </row>
    <row r="222" spans="2:36" ht="71.25" customHeight="1">
      <c r="B222" s="28"/>
      <c r="C222" s="11"/>
      <c r="D222" s="53" t="s">
        <v>18</v>
      </c>
      <c r="E222" s="57"/>
      <c r="F222" s="57" t="s">
        <v>19</v>
      </c>
      <c r="G222" s="8">
        <f>G223+G225</f>
        <v>40</v>
      </c>
    </row>
    <row r="223" spans="2:36" ht="47.45" customHeight="1">
      <c r="B223" s="28"/>
      <c r="C223" s="11"/>
      <c r="D223" s="53" t="s">
        <v>20</v>
      </c>
      <c r="E223" s="61"/>
      <c r="F223" s="61" t="s">
        <v>21</v>
      </c>
      <c r="G223" s="8">
        <f>G224</f>
        <v>15</v>
      </c>
    </row>
    <row r="224" spans="2:36" ht="47.45" customHeight="1">
      <c r="B224" s="28"/>
      <c r="C224" s="11"/>
      <c r="D224" s="53"/>
      <c r="E224" s="59" t="s">
        <v>16</v>
      </c>
      <c r="F224" s="60" t="s">
        <v>17</v>
      </c>
      <c r="G224" s="56">
        <v>15</v>
      </c>
    </row>
    <row r="225" spans="2:7" ht="47.45" customHeight="1">
      <c r="B225" s="28"/>
      <c r="C225" s="11"/>
      <c r="D225" s="53" t="s">
        <v>22</v>
      </c>
      <c r="E225" s="61"/>
      <c r="F225" s="61" t="s">
        <v>23</v>
      </c>
      <c r="G225" s="8">
        <f>G226</f>
        <v>25</v>
      </c>
    </row>
    <row r="226" spans="2:7" ht="47.45" customHeight="1">
      <c r="B226" s="28"/>
      <c r="C226" s="11"/>
      <c r="D226" s="53"/>
      <c r="E226" s="59" t="s">
        <v>16</v>
      </c>
      <c r="F226" s="60" t="s">
        <v>17</v>
      </c>
      <c r="G226" s="56">
        <v>25</v>
      </c>
    </row>
    <row r="227" spans="2:7" ht="21" customHeight="1">
      <c r="B227" s="28"/>
      <c r="C227" s="11"/>
      <c r="D227" s="53" t="s">
        <v>28</v>
      </c>
      <c r="E227" s="65"/>
      <c r="F227" s="65" t="s">
        <v>29</v>
      </c>
      <c r="G227" s="8">
        <f>G228+G233</f>
        <v>905</v>
      </c>
    </row>
    <row r="228" spans="2:7" ht="49.9" customHeight="1">
      <c r="B228" s="28"/>
      <c r="C228" s="11"/>
      <c r="D228" s="53" t="s">
        <v>30</v>
      </c>
      <c r="E228" s="57"/>
      <c r="F228" s="57" t="s">
        <v>31</v>
      </c>
      <c r="G228" s="8">
        <f>G229+G231</f>
        <v>830</v>
      </c>
    </row>
    <row r="229" spans="2:7" ht="43.15" customHeight="1">
      <c r="B229" s="28"/>
      <c r="C229" s="11"/>
      <c r="D229" s="53" t="s">
        <v>32</v>
      </c>
      <c r="E229" s="61"/>
      <c r="F229" s="61" t="s">
        <v>33</v>
      </c>
      <c r="G229" s="8">
        <f>G230</f>
        <v>800</v>
      </c>
    </row>
    <row r="230" spans="2:7" ht="50.25" customHeight="1">
      <c r="B230" s="28"/>
      <c r="C230" s="11"/>
      <c r="D230" s="53"/>
      <c r="E230" s="59" t="s">
        <v>16</v>
      </c>
      <c r="F230" s="60" t="s">
        <v>17</v>
      </c>
      <c r="G230" s="8">
        <v>800</v>
      </c>
    </row>
    <row r="231" spans="2:7" ht="44.45" customHeight="1">
      <c r="B231" s="28"/>
      <c r="C231" s="11"/>
      <c r="D231" s="53" t="s">
        <v>34</v>
      </c>
      <c r="E231" s="61"/>
      <c r="F231" s="61" t="s">
        <v>35</v>
      </c>
      <c r="G231" s="8">
        <f>G232</f>
        <v>30</v>
      </c>
    </row>
    <row r="232" spans="2:7" ht="45" customHeight="1">
      <c r="B232" s="28"/>
      <c r="C232" s="11"/>
      <c r="D232" s="53"/>
      <c r="E232" s="59" t="s">
        <v>16</v>
      </c>
      <c r="F232" s="60" t="s">
        <v>17</v>
      </c>
      <c r="G232" s="8">
        <v>30</v>
      </c>
    </row>
    <row r="233" spans="2:7" ht="45" customHeight="1">
      <c r="B233" s="28"/>
      <c r="C233" s="11"/>
      <c r="D233" s="53" t="s">
        <v>36</v>
      </c>
      <c r="E233" s="57"/>
      <c r="F233" s="57" t="s">
        <v>37</v>
      </c>
      <c r="G233" s="8">
        <f>G234+G236</f>
        <v>75</v>
      </c>
    </row>
    <row r="234" spans="2:7" ht="45" customHeight="1">
      <c r="B234" s="28"/>
      <c r="C234" s="11"/>
      <c r="D234" s="53" t="s">
        <v>38</v>
      </c>
      <c r="E234" s="57"/>
      <c r="F234" s="61" t="s">
        <v>39</v>
      </c>
      <c r="G234" s="8">
        <f>G235</f>
        <v>25</v>
      </c>
    </row>
    <row r="235" spans="2:7" ht="45" customHeight="1">
      <c r="B235" s="28"/>
      <c r="C235" s="11"/>
      <c r="D235" s="53"/>
      <c r="E235" s="9" t="s">
        <v>16</v>
      </c>
      <c r="F235" s="60" t="s">
        <v>17</v>
      </c>
      <c r="G235" s="8">
        <v>25</v>
      </c>
    </row>
    <row r="236" spans="2:7" ht="30.75" customHeight="1">
      <c r="B236" s="28"/>
      <c r="C236" s="11"/>
      <c r="D236" s="53" t="s">
        <v>40</v>
      </c>
      <c r="E236" s="61"/>
      <c r="F236" s="61" t="s">
        <v>41</v>
      </c>
      <c r="G236" s="8">
        <f>G237</f>
        <v>50</v>
      </c>
    </row>
    <row r="237" spans="2:7" ht="45" customHeight="1">
      <c r="B237" s="28"/>
      <c r="C237" s="11"/>
      <c r="D237" s="53"/>
      <c r="E237" s="59" t="s">
        <v>16</v>
      </c>
      <c r="F237" s="60" t="s">
        <v>17</v>
      </c>
      <c r="G237" s="8">
        <v>50</v>
      </c>
    </row>
    <row r="238" spans="2:7" ht="18.75" customHeight="1">
      <c r="B238" s="28"/>
      <c r="C238" s="11">
        <v>1000</v>
      </c>
      <c r="D238" s="14"/>
      <c r="E238" s="14"/>
      <c r="F238" s="10" t="s">
        <v>465</v>
      </c>
      <c r="G238" s="8">
        <f>G239+G277</f>
        <v>31332.66</v>
      </c>
    </row>
    <row r="239" spans="2:7" ht="16.5" customHeight="1">
      <c r="B239" s="28"/>
      <c r="C239" s="11">
        <v>1003</v>
      </c>
      <c r="D239" s="11"/>
      <c r="E239" s="14"/>
      <c r="F239" s="10" t="s">
        <v>466</v>
      </c>
      <c r="G239" s="8">
        <f>G255+G274+G240</f>
        <v>27300.06</v>
      </c>
    </row>
    <row r="240" spans="2:7" ht="33.75" customHeight="1">
      <c r="B240" s="28"/>
      <c r="C240" s="11"/>
      <c r="D240" s="53" t="s">
        <v>8</v>
      </c>
      <c r="E240" s="54"/>
      <c r="F240" s="55" t="s">
        <v>9</v>
      </c>
      <c r="G240" s="8">
        <f>G241+G245</f>
        <v>4163.5600000000004</v>
      </c>
    </row>
    <row r="241" spans="2:7" ht="16.5" customHeight="1">
      <c r="B241" s="28"/>
      <c r="C241" s="11"/>
      <c r="D241" s="53" t="s">
        <v>10</v>
      </c>
      <c r="E241" s="54"/>
      <c r="F241" s="55" t="s">
        <v>11</v>
      </c>
      <c r="G241" s="8">
        <f>G242</f>
        <v>286.7</v>
      </c>
    </row>
    <row r="242" spans="2:7" ht="125.25" customHeight="1">
      <c r="B242" s="28"/>
      <c r="C242" s="11"/>
      <c r="D242" s="53" t="s">
        <v>24</v>
      </c>
      <c r="E242" s="59"/>
      <c r="F242" s="60" t="s">
        <v>25</v>
      </c>
      <c r="G242" s="8">
        <f>G243</f>
        <v>286.7</v>
      </c>
    </row>
    <row r="243" spans="2:7" ht="105.75" customHeight="1">
      <c r="B243" s="28"/>
      <c r="C243" s="11"/>
      <c r="D243" s="53" t="s">
        <v>26</v>
      </c>
      <c r="E243" s="59"/>
      <c r="F243" s="60" t="s">
        <v>27</v>
      </c>
      <c r="G243" s="8">
        <f>G244</f>
        <v>286.7</v>
      </c>
    </row>
    <row r="244" spans="2:7" ht="59.25" customHeight="1">
      <c r="B244" s="28"/>
      <c r="C244" s="11"/>
      <c r="D244" s="53"/>
      <c r="E244" s="59" t="s">
        <v>16</v>
      </c>
      <c r="F244" s="60" t="s">
        <v>17</v>
      </c>
      <c r="G244" s="8">
        <v>286.7</v>
      </c>
    </row>
    <row r="245" spans="2:7" ht="25.5" customHeight="1">
      <c r="B245" s="28"/>
      <c r="C245" s="11"/>
      <c r="D245" s="53" t="s">
        <v>42</v>
      </c>
      <c r="E245" s="65"/>
      <c r="F245" s="65" t="s">
        <v>43</v>
      </c>
      <c r="G245" s="8">
        <f>G246</f>
        <v>3876.86</v>
      </c>
    </row>
    <row r="246" spans="2:7" ht="32.25" customHeight="1">
      <c r="B246" s="28"/>
      <c r="C246" s="11"/>
      <c r="D246" s="53" t="s">
        <v>62</v>
      </c>
      <c r="E246" s="66"/>
      <c r="F246" s="66" t="s">
        <v>63</v>
      </c>
      <c r="G246" s="8">
        <f>G247+G250+G253</f>
        <v>3876.86</v>
      </c>
    </row>
    <row r="247" spans="2:7" ht="33.75" customHeight="1">
      <c r="B247" s="28"/>
      <c r="C247" s="11"/>
      <c r="D247" s="67" t="s">
        <v>529</v>
      </c>
      <c r="E247" s="58"/>
      <c r="F247" s="58" t="s">
        <v>64</v>
      </c>
      <c r="G247" s="8">
        <f>G248+G249</f>
        <v>887.79200000000003</v>
      </c>
    </row>
    <row r="248" spans="2:7" ht="33.75" customHeight="1">
      <c r="B248" s="28"/>
      <c r="C248" s="11"/>
      <c r="D248" s="53"/>
      <c r="E248" s="59" t="s">
        <v>65</v>
      </c>
      <c r="F248" s="69" t="s">
        <v>66</v>
      </c>
      <c r="G248" s="8">
        <v>443.89600000000002</v>
      </c>
    </row>
    <row r="249" spans="2:7" ht="22.5" customHeight="1">
      <c r="B249" s="28"/>
      <c r="C249" s="11"/>
      <c r="D249" s="53"/>
      <c r="E249" s="63" t="s">
        <v>166</v>
      </c>
      <c r="F249" s="64" t="s">
        <v>167</v>
      </c>
      <c r="G249" s="8">
        <v>443.89600000000002</v>
      </c>
    </row>
    <row r="250" spans="2:7" ht="39" customHeight="1">
      <c r="B250" s="28"/>
      <c r="C250" s="11"/>
      <c r="D250" s="53" t="s">
        <v>531</v>
      </c>
      <c r="E250" s="58"/>
      <c r="F250" s="58" t="s">
        <v>64</v>
      </c>
      <c r="G250" s="8">
        <f>G251+G252</f>
        <v>2402.2240000000002</v>
      </c>
    </row>
    <row r="251" spans="2:7" ht="33" customHeight="1">
      <c r="B251" s="28"/>
      <c r="C251" s="11"/>
      <c r="D251" s="53"/>
      <c r="E251" s="59" t="s">
        <v>65</v>
      </c>
      <c r="F251" s="69" t="s">
        <v>66</v>
      </c>
      <c r="G251" s="8">
        <v>1531.1120000000001</v>
      </c>
    </row>
    <row r="252" spans="2:7" ht="22.5" customHeight="1">
      <c r="B252" s="28"/>
      <c r="C252" s="11"/>
      <c r="D252" s="53"/>
      <c r="E252" s="63" t="s">
        <v>166</v>
      </c>
      <c r="F252" s="64" t="s">
        <v>167</v>
      </c>
      <c r="G252" s="8">
        <v>871.11199999999997</v>
      </c>
    </row>
    <row r="253" spans="2:7" ht="22.5" customHeight="1">
      <c r="B253" s="28"/>
      <c r="C253" s="11"/>
      <c r="D253" s="67" t="s">
        <v>538</v>
      </c>
      <c r="E253" s="63"/>
      <c r="F253" s="68" t="s">
        <v>530</v>
      </c>
      <c r="G253" s="8">
        <f>G254</f>
        <v>586.84400000000005</v>
      </c>
    </row>
    <row r="254" spans="2:7" ht="33" customHeight="1">
      <c r="B254" s="28"/>
      <c r="C254" s="11"/>
      <c r="D254" s="53"/>
      <c r="E254" s="59" t="s">
        <v>65</v>
      </c>
      <c r="F254" s="69" t="s">
        <v>66</v>
      </c>
      <c r="G254" s="8">
        <v>586.84400000000005</v>
      </c>
    </row>
    <row r="255" spans="2:7" ht="31.9" customHeight="1">
      <c r="B255" s="28"/>
      <c r="C255" s="11"/>
      <c r="D255" s="53" t="s">
        <v>194</v>
      </c>
      <c r="E255" s="66"/>
      <c r="F255" s="66" t="s">
        <v>195</v>
      </c>
      <c r="G255" s="56">
        <f>G256+G261+G265</f>
        <v>22941</v>
      </c>
    </row>
    <row r="256" spans="2:7" ht="36.75" customHeight="1">
      <c r="B256" s="28"/>
      <c r="C256" s="11"/>
      <c r="D256" s="53" t="s">
        <v>196</v>
      </c>
      <c r="E256" s="66"/>
      <c r="F256" s="66" t="s">
        <v>197</v>
      </c>
      <c r="G256" s="56">
        <f>G258</f>
        <v>103.9</v>
      </c>
    </row>
    <row r="257" spans="2:7" ht="60.6" customHeight="1">
      <c r="B257" s="28"/>
      <c r="C257" s="11"/>
      <c r="D257" s="99" t="s">
        <v>210</v>
      </c>
      <c r="E257" s="100"/>
      <c r="F257" s="101" t="s">
        <v>211</v>
      </c>
      <c r="G257" s="56">
        <f>G258</f>
        <v>103.9</v>
      </c>
    </row>
    <row r="258" spans="2:7" ht="54" customHeight="1">
      <c r="B258" s="28"/>
      <c r="C258" s="11"/>
      <c r="D258" s="53" t="s">
        <v>212</v>
      </c>
      <c r="E258" s="53"/>
      <c r="F258" s="81" t="s">
        <v>213</v>
      </c>
      <c r="G258" s="56">
        <f>G259+G260</f>
        <v>103.9</v>
      </c>
    </row>
    <row r="259" spans="2:7" ht="30.75" customHeight="1">
      <c r="B259" s="28"/>
      <c r="C259" s="11"/>
      <c r="D259" s="53"/>
      <c r="E259" s="80" t="s">
        <v>65</v>
      </c>
      <c r="F259" s="72" t="s">
        <v>66</v>
      </c>
      <c r="G259" s="56">
        <v>48.482999999999997</v>
      </c>
    </row>
    <row r="260" spans="2:7" ht="52.5" customHeight="1">
      <c r="B260" s="28"/>
      <c r="C260" s="11"/>
      <c r="D260" s="53"/>
      <c r="E260" s="59" t="s">
        <v>16</v>
      </c>
      <c r="F260" s="72" t="s">
        <v>17</v>
      </c>
      <c r="G260" s="56">
        <v>55.417000000000002</v>
      </c>
    </row>
    <row r="261" spans="2:7" ht="60.6" customHeight="1">
      <c r="B261" s="28"/>
      <c r="C261" s="11"/>
      <c r="D261" s="53" t="s">
        <v>214</v>
      </c>
      <c r="E261" s="66"/>
      <c r="F261" s="66" t="s">
        <v>467</v>
      </c>
      <c r="G261" s="56">
        <f>G262</f>
        <v>15268.3</v>
      </c>
    </row>
    <row r="262" spans="2:7" ht="48" customHeight="1">
      <c r="B262" s="28"/>
      <c r="C262" s="11"/>
      <c r="D262" s="53" t="s">
        <v>225</v>
      </c>
      <c r="E262" s="80"/>
      <c r="F262" s="101" t="s">
        <v>211</v>
      </c>
      <c r="G262" s="56">
        <f>G263</f>
        <v>15268.3</v>
      </c>
    </row>
    <row r="263" spans="2:7" ht="48.6" customHeight="1">
      <c r="B263" s="28"/>
      <c r="C263" s="11"/>
      <c r="D263" s="53" t="s">
        <v>226</v>
      </c>
      <c r="E263" s="80"/>
      <c r="F263" s="81" t="s">
        <v>213</v>
      </c>
      <c r="G263" s="56">
        <f>G264</f>
        <v>15268.3</v>
      </c>
    </row>
    <row r="264" spans="2:7" ht="48.75" customHeight="1">
      <c r="B264" s="28"/>
      <c r="C264" s="11"/>
      <c r="D264" s="14"/>
      <c r="E264" s="59" t="s">
        <v>16</v>
      </c>
      <c r="F264" s="72" t="s">
        <v>17</v>
      </c>
      <c r="G264" s="56">
        <v>15268.3</v>
      </c>
    </row>
    <row r="265" spans="2:7" ht="45.75" customHeight="1">
      <c r="B265" s="28"/>
      <c r="C265" s="11"/>
      <c r="D265" s="53" t="s">
        <v>246</v>
      </c>
      <c r="E265" s="66"/>
      <c r="F265" s="66" t="s">
        <v>247</v>
      </c>
      <c r="G265" s="56">
        <f>G269+G266</f>
        <v>7568.8</v>
      </c>
    </row>
    <row r="266" spans="2:7" ht="45.75" customHeight="1">
      <c r="B266" s="28"/>
      <c r="C266" s="11"/>
      <c r="D266" s="53" t="s">
        <v>254</v>
      </c>
      <c r="E266" s="106"/>
      <c r="F266" s="101" t="s">
        <v>211</v>
      </c>
      <c r="G266" s="56">
        <f>G267</f>
        <v>400</v>
      </c>
    </row>
    <row r="267" spans="2:7" ht="45.75" customHeight="1">
      <c r="B267" s="28"/>
      <c r="C267" s="11"/>
      <c r="D267" s="53" t="s">
        <v>255</v>
      </c>
      <c r="E267" s="80"/>
      <c r="F267" s="103" t="s">
        <v>213</v>
      </c>
      <c r="G267" s="56">
        <f>G268</f>
        <v>400</v>
      </c>
    </row>
    <row r="268" spans="2:7" ht="48.75" customHeight="1">
      <c r="B268" s="28"/>
      <c r="C268" s="11"/>
      <c r="D268" s="53"/>
      <c r="E268" s="59" t="s">
        <v>16</v>
      </c>
      <c r="F268" s="72" t="s">
        <v>17</v>
      </c>
      <c r="G268" s="56">
        <v>400</v>
      </c>
    </row>
    <row r="269" spans="2:7" ht="111.75" customHeight="1">
      <c r="B269" s="28"/>
      <c r="C269" s="11"/>
      <c r="D269" s="53" t="s">
        <v>256</v>
      </c>
      <c r="E269" s="80"/>
      <c r="F269" s="103" t="s">
        <v>257</v>
      </c>
      <c r="G269" s="56">
        <f>G270</f>
        <v>7168.8</v>
      </c>
    </row>
    <row r="270" spans="2:7" ht="108" customHeight="1">
      <c r="B270" s="28"/>
      <c r="C270" s="11"/>
      <c r="D270" s="53" t="s">
        <v>258</v>
      </c>
      <c r="E270" s="80"/>
      <c r="F270" s="103" t="s">
        <v>259</v>
      </c>
      <c r="G270" s="56">
        <f>G271+G272</f>
        <v>7168.8</v>
      </c>
    </row>
    <row r="271" spans="2:7" ht="32.25" customHeight="1">
      <c r="B271" s="28"/>
      <c r="C271" s="11"/>
      <c r="D271" s="80"/>
      <c r="E271" s="80" t="s">
        <v>65</v>
      </c>
      <c r="F271" s="72" t="s">
        <v>66</v>
      </c>
      <c r="G271" s="56">
        <v>1925</v>
      </c>
    </row>
    <row r="272" spans="2:7" ht="45" customHeight="1">
      <c r="B272" s="28"/>
      <c r="C272" s="79"/>
      <c r="D272" s="80"/>
      <c r="E272" s="59" t="s">
        <v>16</v>
      </c>
      <c r="F272" s="72" t="s">
        <v>17</v>
      </c>
      <c r="G272" s="56">
        <v>5243.8</v>
      </c>
    </row>
    <row r="273" spans="2:7" ht="23.25" customHeight="1">
      <c r="B273" s="28"/>
      <c r="C273" s="79"/>
      <c r="D273" s="83" t="s">
        <v>372</v>
      </c>
      <c r="E273" s="83"/>
      <c r="F273" s="104" t="s">
        <v>373</v>
      </c>
      <c r="G273" s="56">
        <f>G274</f>
        <v>195.5</v>
      </c>
    </row>
    <row r="274" spans="2:7" ht="36" customHeight="1">
      <c r="B274" s="28"/>
      <c r="C274" s="79"/>
      <c r="D274" s="53" t="s">
        <v>407</v>
      </c>
      <c r="E274" s="75"/>
      <c r="F274" s="66" t="s">
        <v>408</v>
      </c>
      <c r="G274" s="56">
        <f>G275</f>
        <v>195.5</v>
      </c>
    </row>
    <row r="275" spans="2:7" ht="53.25" customHeight="1">
      <c r="B275" s="28"/>
      <c r="C275" s="79"/>
      <c r="D275" s="53" t="s">
        <v>423</v>
      </c>
      <c r="E275" s="82"/>
      <c r="F275" s="82" t="s">
        <v>424</v>
      </c>
      <c r="G275" s="56">
        <f>G276</f>
        <v>195.5</v>
      </c>
    </row>
    <row r="276" spans="2:7" ht="34.5" customHeight="1">
      <c r="B276" s="28"/>
      <c r="C276" s="79"/>
      <c r="D276" s="53"/>
      <c r="E276" s="83" t="s">
        <v>75</v>
      </c>
      <c r="F276" s="69" t="s">
        <v>76</v>
      </c>
      <c r="G276" s="56">
        <v>195.5</v>
      </c>
    </row>
    <row r="277" spans="2:7" ht="15">
      <c r="B277" s="28"/>
      <c r="C277" s="79">
        <v>1004</v>
      </c>
      <c r="D277" s="75"/>
      <c r="E277" s="63"/>
      <c r="F277" s="64" t="s">
        <v>468</v>
      </c>
      <c r="G277" s="56">
        <f>G278</f>
        <v>4032.6</v>
      </c>
    </row>
    <row r="278" spans="2:7" ht="26.25" customHeight="1">
      <c r="B278" s="28"/>
      <c r="C278" s="79"/>
      <c r="D278" s="53" t="s">
        <v>194</v>
      </c>
      <c r="E278" s="66"/>
      <c r="F278" s="66" t="s">
        <v>195</v>
      </c>
      <c r="G278" s="56">
        <f>G279</f>
        <v>4032.6</v>
      </c>
    </row>
    <row r="279" spans="2:7" ht="34.5" customHeight="1">
      <c r="B279" s="28"/>
      <c r="C279" s="28"/>
      <c r="D279" s="53" t="s">
        <v>196</v>
      </c>
      <c r="E279" s="66"/>
      <c r="F279" s="66" t="s">
        <v>197</v>
      </c>
      <c r="G279" s="56">
        <f>G281</f>
        <v>4032.6</v>
      </c>
    </row>
    <row r="280" spans="2:7" ht="45" customHeight="1">
      <c r="B280" s="28"/>
      <c r="C280" s="28"/>
      <c r="D280" s="99" t="s">
        <v>210</v>
      </c>
      <c r="E280" s="100"/>
      <c r="F280" s="101" t="s">
        <v>211</v>
      </c>
      <c r="G280" s="56">
        <f>G281</f>
        <v>4032.6</v>
      </c>
    </row>
    <row r="281" spans="2:7" ht="52.5" customHeight="1">
      <c r="B281" s="28"/>
      <c r="C281" s="28"/>
      <c r="D281" s="53" t="s">
        <v>212</v>
      </c>
      <c r="E281" s="53"/>
      <c r="F281" s="81" t="s">
        <v>213</v>
      </c>
      <c r="G281" s="56">
        <f>G282</f>
        <v>4032.6</v>
      </c>
    </row>
    <row r="282" spans="2:7" ht="30" customHeight="1">
      <c r="B282" s="28"/>
      <c r="C282" s="28"/>
      <c r="D282" s="53"/>
      <c r="E282" s="80" t="s">
        <v>65</v>
      </c>
      <c r="F282" s="72" t="s">
        <v>66</v>
      </c>
      <c r="G282" s="56">
        <v>4032.6</v>
      </c>
    </row>
    <row r="283" spans="2:7" ht="15">
      <c r="B283" s="28"/>
      <c r="C283" s="11">
        <v>1100</v>
      </c>
      <c r="D283" s="14"/>
      <c r="E283" s="70"/>
      <c r="F283" s="10" t="s">
        <v>469</v>
      </c>
      <c r="G283" s="56">
        <f>G284+G314</f>
        <v>9112.3112500000007</v>
      </c>
    </row>
    <row r="284" spans="2:7" ht="15">
      <c r="B284" s="28"/>
      <c r="C284" s="14">
        <v>1101</v>
      </c>
      <c r="D284" s="14"/>
      <c r="E284" s="122"/>
      <c r="F284" s="10" t="s">
        <v>470</v>
      </c>
      <c r="G284" s="56">
        <f>G285</f>
        <v>6591</v>
      </c>
    </row>
    <row r="285" spans="2:7" ht="51" customHeight="1">
      <c r="B285" s="28"/>
      <c r="C285" s="14"/>
      <c r="D285" s="53" t="s">
        <v>77</v>
      </c>
      <c r="E285" s="70"/>
      <c r="F285" s="10" t="s">
        <v>78</v>
      </c>
      <c r="G285" s="56">
        <f>G286+G296+G305</f>
        <v>6591</v>
      </c>
    </row>
    <row r="286" spans="2:7" ht="33" customHeight="1">
      <c r="B286" s="28"/>
      <c r="C286" s="14"/>
      <c r="D286" s="53" t="s">
        <v>79</v>
      </c>
      <c r="E286" s="66"/>
      <c r="F286" s="66" t="s">
        <v>80</v>
      </c>
      <c r="G286" s="56">
        <f>G290+G287+G293</f>
        <v>5980</v>
      </c>
    </row>
    <row r="287" spans="2:7" ht="54" customHeight="1">
      <c r="B287" s="28"/>
      <c r="C287" s="14"/>
      <c r="D287" s="53" t="s">
        <v>81</v>
      </c>
      <c r="E287" s="71"/>
      <c r="F287" s="71" t="s">
        <v>471</v>
      </c>
      <c r="G287" s="56">
        <f>G288</f>
        <v>5505</v>
      </c>
    </row>
    <row r="288" spans="2:7" ht="59.25" customHeight="1">
      <c r="B288" s="28"/>
      <c r="C288" s="14"/>
      <c r="D288" s="53" t="s">
        <v>83</v>
      </c>
      <c r="E288" s="58"/>
      <c r="F288" s="58" t="s">
        <v>15</v>
      </c>
      <c r="G288" s="56">
        <f>G289</f>
        <v>5505</v>
      </c>
    </row>
    <row r="289" spans="2:7" ht="51.75" customHeight="1">
      <c r="B289" s="28"/>
      <c r="C289" s="14"/>
      <c r="D289" s="53"/>
      <c r="E289" s="59" t="s">
        <v>16</v>
      </c>
      <c r="F289" s="72" t="s">
        <v>17</v>
      </c>
      <c r="G289" s="56">
        <v>5505</v>
      </c>
    </row>
    <row r="290" spans="2:7" ht="51.75" customHeight="1">
      <c r="B290" s="28"/>
      <c r="C290" s="14"/>
      <c r="D290" s="53" t="s">
        <v>84</v>
      </c>
      <c r="E290" s="66"/>
      <c r="F290" s="66" t="s">
        <v>85</v>
      </c>
      <c r="G290" s="56">
        <f>G291</f>
        <v>430</v>
      </c>
    </row>
    <row r="291" spans="2:7" ht="36.75" customHeight="1">
      <c r="B291" s="28"/>
      <c r="C291" s="14"/>
      <c r="D291" s="53" t="s">
        <v>86</v>
      </c>
      <c r="E291" s="61"/>
      <c r="F291" s="10" t="s">
        <v>87</v>
      </c>
      <c r="G291" s="56">
        <f>G292</f>
        <v>430</v>
      </c>
    </row>
    <row r="292" spans="2:7" ht="47.25" customHeight="1">
      <c r="B292" s="28"/>
      <c r="C292" s="14"/>
      <c r="D292" s="53"/>
      <c r="E292" s="59" t="s">
        <v>16</v>
      </c>
      <c r="F292" s="72" t="s">
        <v>17</v>
      </c>
      <c r="G292" s="56">
        <v>430</v>
      </c>
    </row>
    <row r="293" spans="2:7" ht="63" customHeight="1">
      <c r="B293" s="28"/>
      <c r="C293" s="14"/>
      <c r="D293" s="53" t="s">
        <v>88</v>
      </c>
      <c r="E293" s="71"/>
      <c r="F293" s="71" t="s">
        <v>472</v>
      </c>
      <c r="G293" s="56">
        <f>G294</f>
        <v>45</v>
      </c>
    </row>
    <row r="294" spans="2:7" ht="36" customHeight="1">
      <c r="B294" s="28"/>
      <c r="C294" s="14"/>
      <c r="D294" s="53" t="s">
        <v>90</v>
      </c>
      <c r="E294" s="61"/>
      <c r="F294" s="61" t="s">
        <v>91</v>
      </c>
      <c r="G294" s="56">
        <f>G295</f>
        <v>45</v>
      </c>
    </row>
    <row r="295" spans="2:7" ht="47.25" customHeight="1">
      <c r="B295" s="28"/>
      <c r="C295" s="14"/>
      <c r="D295" s="53"/>
      <c r="E295" s="59" t="s">
        <v>16</v>
      </c>
      <c r="F295" s="72" t="s">
        <v>17</v>
      </c>
      <c r="G295" s="56">
        <v>45</v>
      </c>
    </row>
    <row r="296" spans="2:7" ht="45.75" customHeight="1">
      <c r="B296" s="28"/>
      <c r="C296" s="14"/>
      <c r="D296" s="53" t="s">
        <v>92</v>
      </c>
      <c r="E296" s="66"/>
      <c r="F296" s="66" t="s">
        <v>93</v>
      </c>
      <c r="G296" s="56">
        <f>G297+G302</f>
        <v>525</v>
      </c>
    </row>
    <row r="297" spans="2:7" ht="67.150000000000006" customHeight="1">
      <c r="B297" s="28"/>
      <c r="C297" s="14"/>
      <c r="D297" s="53" t="s">
        <v>94</v>
      </c>
      <c r="E297" s="66"/>
      <c r="F297" s="66" t="s">
        <v>95</v>
      </c>
      <c r="G297" s="56">
        <f>G298+G300</f>
        <v>495</v>
      </c>
    </row>
    <row r="298" spans="2:7" ht="34.9" customHeight="1">
      <c r="B298" s="28"/>
      <c r="C298" s="14"/>
      <c r="D298" s="53" t="s">
        <v>96</v>
      </c>
      <c r="E298" s="61"/>
      <c r="F298" s="61" t="s">
        <v>97</v>
      </c>
      <c r="G298" s="56">
        <f>G299</f>
        <v>450</v>
      </c>
    </row>
    <row r="299" spans="2:7" ht="46.5" customHeight="1">
      <c r="B299" s="28"/>
      <c r="C299" s="14"/>
      <c r="D299" s="53"/>
      <c r="E299" s="59" t="s">
        <v>16</v>
      </c>
      <c r="F299" s="72" t="s">
        <v>17</v>
      </c>
      <c r="G299" s="56">
        <v>450</v>
      </c>
    </row>
    <row r="300" spans="2:7" ht="46.5" customHeight="1">
      <c r="B300" s="28"/>
      <c r="C300" s="14"/>
      <c r="D300" s="53" t="s">
        <v>98</v>
      </c>
      <c r="E300" s="61"/>
      <c r="F300" s="61" t="s">
        <v>99</v>
      </c>
      <c r="G300" s="56">
        <f>G301</f>
        <v>45</v>
      </c>
    </row>
    <row r="301" spans="2:7" ht="46.5" customHeight="1">
      <c r="B301" s="28"/>
      <c r="C301" s="14"/>
      <c r="D301" s="53"/>
      <c r="E301" s="59" t="s">
        <v>16</v>
      </c>
      <c r="F301" s="72" t="s">
        <v>17</v>
      </c>
      <c r="G301" s="56">
        <v>45</v>
      </c>
    </row>
    <row r="302" spans="2:7" ht="39.75" customHeight="1">
      <c r="B302" s="28"/>
      <c r="C302" s="14"/>
      <c r="D302" s="53" t="s">
        <v>100</v>
      </c>
      <c r="E302" s="66"/>
      <c r="F302" s="66" t="s">
        <v>101</v>
      </c>
      <c r="G302" s="56">
        <f>G303</f>
        <v>30</v>
      </c>
    </row>
    <row r="303" spans="2:7" ht="49.9" customHeight="1">
      <c r="B303" s="28"/>
      <c r="C303" s="14"/>
      <c r="D303" s="53" t="s">
        <v>102</v>
      </c>
      <c r="E303" s="61"/>
      <c r="F303" s="61" t="s">
        <v>103</v>
      </c>
      <c r="G303" s="56">
        <f>G304</f>
        <v>30</v>
      </c>
    </row>
    <row r="304" spans="2:7" ht="46.5" customHeight="1">
      <c r="B304" s="28"/>
      <c r="C304" s="14"/>
      <c r="D304" s="53"/>
      <c r="E304" s="59" t="s">
        <v>16</v>
      </c>
      <c r="F304" s="72" t="s">
        <v>17</v>
      </c>
      <c r="G304" s="56">
        <v>30</v>
      </c>
    </row>
    <row r="305" spans="2:7" ht="53.45" customHeight="1">
      <c r="B305" s="28"/>
      <c r="C305" s="14"/>
      <c r="D305" s="53" t="s">
        <v>104</v>
      </c>
      <c r="E305" s="66"/>
      <c r="F305" s="66" t="s">
        <v>105</v>
      </c>
      <c r="G305" s="56">
        <f>G306+G311</f>
        <v>86</v>
      </c>
    </row>
    <row r="306" spans="2:7" ht="63.75" customHeight="1">
      <c r="B306" s="28"/>
      <c r="C306" s="14"/>
      <c r="D306" s="53" t="s">
        <v>106</v>
      </c>
      <c r="E306" s="66"/>
      <c r="F306" s="66" t="s">
        <v>107</v>
      </c>
      <c r="G306" s="56">
        <f>G307+G309</f>
        <v>46</v>
      </c>
    </row>
    <row r="307" spans="2:7" ht="34.15" customHeight="1">
      <c r="B307" s="28"/>
      <c r="C307" s="14"/>
      <c r="D307" s="53" t="s">
        <v>108</v>
      </c>
      <c r="E307" s="61"/>
      <c r="F307" s="61" t="s">
        <v>109</v>
      </c>
      <c r="G307" s="56">
        <f>G308</f>
        <v>5</v>
      </c>
    </row>
    <row r="308" spans="2:7" ht="44.25" customHeight="1">
      <c r="B308" s="28"/>
      <c r="C308" s="14"/>
      <c r="D308" s="73"/>
      <c r="E308" s="59" t="s">
        <v>16</v>
      </c>
      <c r="F308" s="72" t="s">
        <v>17</v>
      </c>
      <c r="G308" s="56">
        <v>5</v>
      </c>
    </row>
    <row r="309" spans="2:7" ht="36" customHeight="1">
      <c r="B309" s="28"/>
      <c r="C309" s="14"/>
      <c r="D309" s="53" t="s">
        <v>110</v>
      </c>
      <c r="E309" s="61"/>
      <c r="F309" s="61" t="s">
        <v>111</v>
      </c>
      <c r="G309" s="56">
        <f>G310</f>
        <v>41</v>
      </c>
    </row>
    <row r="310" spans="2:7" ht="48.75" customHeight="1">
      <c r="B310" s="28"/>
      <c r="C310" s="14"/>
      <c r="D310" s="73"/>
      <c r="E310" s="59" t="s">
        <v>16</v>
      </c>
      <c r="F310" s="72" t="s">
        <v>17</v>
      </c>
      <c r="G310" s="56">
        <v>41</v>
      </c>
    </row>
    <row r="311" spans="2:7" ht="48.75" customHeight="1">
      <c r="B311" s="28"/>
      <c r="C311" s="14"/>
      <c r="D311" s="53" t="s">
        <v>112</v>
      </c>
      <c r="E311" s="61"/>
      <c r="F311" s="61" t="s">
        <v>113</v>
      </c>
      <c r="G311" s="56">
        <f>G312</f>
        <v>40</v>
      </c>
    </row>
    <row r="312" spans="2:7" ht="48.75" customHeight="1">
      <c r="B312" s="28"/>
      <c r="C312" s="14"/>
      <c r="D312" s="53" t="s">
        <v>114</v>
      </c>
      <c r="E312" s="61"/>
      <c r="F312" s="61" t="s">
        <v>115</v>
      </c>
      <c r="G312" s="56">
        <f>G313</f>
        <v>40</v>
      </c>
    </row>
    <row r="313" spans="2:7" ht="48.75" customHeight="1">
      <c r="B313" s="28"/>
      <c r="C313" s="14"/>
      <c r="D313" s="73"/>
      <c r="E313" s="59" t="s">
        <v>16</v>
      </c>
      <c r="F313" s="72" t="s">
        <v>17</v>
      </c>
      <c r="G313" s="56">
        <v>40</v>
      </c>
    </row>
    <row r="314" spans="2:7" ht="20.25" customHeight="1">
      <c r="B314" s="28"/>
      <c r="C314" s="11" t="s">
        <v>563</v>
      </c>
      <c r="D314" s="73"/>
      <c r="E314" s="59"/>
      <c r="F314" s="72" t="s">
        <v>562</v>
      </c>
      <c r="G314" s="56">
        <f>G315</f>
        <v>2521.3112500000002</v>
      </c>
    </row>
    <row r="315" spans="2:7" ht="46.5" customHeight="1">
      <c r="B315" s="28"/>
      <c r="C315" s="14"/>
      <c r="D315" s="53" t="s">
        <v>77</v>
      </c>
      <c r="E315" s="70"/>
      <c r="F315" s="10" t="s">
        <v>78</v>
      </c>
      <c r="G315" s="56">
        <f>G316</f>
        <v>2521.3112500000002</v>
      </c>
    </row>
    <row r="316" spans="2:7" ht="40.5" customHeight="1">
      <c r="B316" s="28"/>
      <c r="C316" s="14"/>
      <c r="D316" s="53" t="s">
        <v>79</v>
      </c>
      <c r="E316" s="66"/>
      <c r="F316" s="66" t="s">
        <v>80</v>
      </c>
      <c r="G316" s="56">
        <f>G317</f>
        <v>2521.3112500000002</v>
      </c>
    </row>
    <row r="317" spans="2:7" ht="63" customHeight="1">
      <c r="B317" s="28"/>
      <c r="C317" s="14"/>
      <c r="D317" s="53" t="s">
        <v>560</v>
      </c>
      <c r="E317" s="61"/>
      <c r="F317" s="61" t="s">
        <v>561</v>
      </c>
      <c r="G317" s="56">
        <f>G318</f>
        <v>2521.3112500000002</v>
      </c>
    </row>
    <row r="318" spans="2:7" ht="50.25" customHeight="1">
      <c r="B318" s="28"/>
      <c r="C318" s="14"/>
      <c r="D318" s="53"/>
      <c r="E318" s="59" t="s">
        <v>16</v>
      </c>
      <c r="F318" s="72" t="s">
        <v>17</v>
      </c>
      <c r="G318" s="56">
        <v>2521.3112500000002</v>
      </c>
    </row>
    <row r="319" spans="2:7" ht="34.5" customHeight="1">
      <c r="B319" s="115">
        <v>563</v>
      </c>
      <c r="C319" s="28"/>
      <c r="D319" s="116"/>
      <c r="E319" s="117"/>
      <c r="F319" s="13" t="s">
        <v>473</v>
      </c>
      <c r="G319" s="123">
        <f>G320+G417+G490+G476+G459+G483</f>
        <v>146978.40674000001</v>
      </c>
    </row>
    <row r="320" spans="2:7" ht="18.75" customHeight="1">
      <c r="B320" s="28"/>
      <c r="C320" s="11" t="s">
        <v>433</v>
      </c>
      <c r="D320" s="11"/>
      <c r="E320" s="14"/>
      <c r="F320" s="118" t="s">
        <v>434</v>
      </c>
      <c r="G320" s="8">
        <f>G326+G365+G321+G360</f>
        <v>34650.788119999997</v>
      </c>
    </row>
    <row r="321" spans="2:7" ht="44.25" customHeight="1">
      <c r="B321" s="28"/>
      <c r="C321" s="11" t="s">
        <v>474</v>
      </c>
      <c r="D321" s="11"/>
      <c r="E321" s="14"/>
      <c r="F321" s="64" t="s">
        <v>475</v>
      </c>
      <c r="G321" s="8">
        <f>G322</f>
        <v>1372.8</v>
      </c>
    </row>
    <row r="322" spans="2:7" ht="18.75" customHeight="1">
      <c r="B322" s="28"/>
      <c r="C322" s="11"/>
      <c r="D322" s="83" t="s">
        <v>372</v>
      </c>
      <c r="E322" s="83"/>
      <c r="F322" s="119" t="s">
        <v>373</v>
      </c>
      <c r="G322" s="8">
        <f>G323</f>
        <v>1372.8</v>
      </c>
    </row>
    <row r="323" spans="2:7" ht="30.75" customHeight="1">
      <c r="B323" s="28"/>
      <c r="C323" s="11"/>
      <c r="D323" s="53" t="s">
        <v>374</v>
      </c>
      <c r="E323" s="15"/>
      <c r="F323" s="66" t="s">
        <v>375</v>
      </c>
      <c r="G323" s="8">
        <f>G324</f>
        <v>1372.8</v>
      </c>
    </row>
    <row r="324" spans="2:7" ht="18.75" customHeight="1">
      <c r="B324" s="28"/>
      <c r="C324" s="11"/>
      <c r="D324" s="53" t="s">
        <v>376</v>
      </c>
      <c r="E324" s="66"/>
      <c r="F324" s="66" t="s">
        <v>377</v>
      </c>
      <c r="G324" s="8">
        <f>G325</f>
        <v>1372.8</v>
      </c>
    </row>
    <row r="325" spans="2:7" ht="75.75" customHeight="1">
      <c r="B325" s="28"/>
      <c r="C325" s="11"/>
      <c r="D325" s="53"/>
      <c r="E325" s="83" t="s">
        <v>252</v>
      </c>
      <c r="F325" s="69" t="s">
        <v>253</v>
      </c>
      <c r="G325" s="8">
        <v>1372.8</v>
      </c>
    </row>
    <row r="326" spans="2:7" ht="66" customHeight="1">
      <c r="B326" s="28"/>
      <c r="C326" s="11" t="s">
        <v>476</v>
      </c>
      <c r="D326" s="11"/>
      <c r="E326" s="14"/>
      <c r="F326" s="64" t="s">
        <v>477</v>
      </c>
      <c r="G326" s="8">
        <f>G332+G327</f>
        <v>29791.9</v>
      </c>
    </row>
    <row r="327" spans="2:7" ht="45.75" customHeight="1">
      <c r="B327" s="28"/>
      <c r="C327" s="11"/>
      <c r="D327" s="53" t="s">
        <v>358</v>
      </c>
      <c r="E327" s="10"/>
      <c r="F327" s="10" t="s">
        <v>359</v>
      </c>
      <c r="G327" s="8">
        <f>G328</f>
        <v>120</v>
      </c>
    </row>
    <row r="328" spans="2:7" ht="66" customHeight="1">
      <c r="B328" s="28"/>
      <c r="C328" s="11"/>
      <c r="D328" s="53" t="s">
        <v>366</v>
      </c>
      <c r="E328" s="61"/>
      <c r="F328" s="61" t="s">
        <v>367</v>
      </c>
      <c r="G328" s="8">
        <f>G329</f>
        <v>120</v>
      </c>
    </row>
    <row r="329" spans="2:7" ht="66" customHeight="1">
      <c r="B329" s="28"/>
      <c r="C329" s="11"/>
      <c r="D329" s="53" t="s">
        <v>368</v>
      </c>
      <c r="E329" s="61"/>
      <c r="F329" s="61" t="s">
        <v>369</v>
      </c>
      <c r="G329" s="8">
        <f>G330</f>
        <v>120</v>
      </c>
    </row>
    <row r="330" spans="2:7" ht="84" customHeight="1">
      <c r="B330" s="28"/>
      <c r="C330" s="11"/>
      <c r="D330" s="53" t="s">
        <v>370</v>
      </c>
      <c r="E330" s="61"/>
      <c r="F330" s="61" t="s">
        <v>371</v>
      </c>
      <c r="G330" s="8">
        <f>G331</f>
        <v>120</v>
      </c>
    </row>
    <row r="331" spans="2:7" ht="33" customHeight="1">
      <c r="B331" s="28"/>
      <c r="C331" s="11"/>
      <c r="D331" s="53"/>
      <c r="E331" s="83" t="s">
        <v>75</v>
      </c>
      <c r="F331" s="69" t="s">
        <v>76</v>
      </c>
      <c r="G331" s="8">
        <v>120</v>
      </c>
    </row>
    <row r="332" spans="2:7" ht="19.899999999999999" customHeight="1">
      <c r="B332" s="28"/>
      <c r="C332" s="11"/>
      <c r="D332" s="83" t="s">
        <v>372</v>
      </c>
      <c r="E332" s="83"/>
      <c r="F332" s="119" t="s">
        <v>373</v>
      </c>
      <c r="G332" s="8">
        <f>G333</f>
        <v>29671.9</v>
      </c>
    </row>
    <row r="333" spans="2:7" ht="30.75" customHeight="1">
      <c r="B333" s="28"/>
      <c r="C333" s="11"/>
      <c r="D333" s="53" t="s">
        <v>374</v>
      </c>
      <c r="E333" s="15"/>
      <c r="F333" s="66" t="s">
        <v>375</v>
      </c>
      <c r="G333" s="8">
        <f>G334+G340+G346+G349+G357+G351+G354+G338+G343</f>
        <v>29671.9</v>
      </c>
    </row>
    <row r="334" spans="2:7" ht="36.75" customHeight="1">
      <c r="B334" s="28"/>
      <c r="C334" s="11"/>
      <c r="D334" s="53" t="s">
        <v>384</v>
      </c>
      <c r="E334" s="75"/>
      <c r="F334" s="66" t="s">
        <v>279</v>
      </c>
      <c r="G334" s="124">
        <f>G335+G336+G337</f>
        <v>27806.799999999999</v>
      </c>
    </row>
    <row r="335" spans="2:7" ht="77.25" customHeight="1">
      <c r="B335" s="28"/>
      <c r="C335" s="11"/>
      <c r="D335" s="79"/>
      <c r="E335" s="83" t="s">
        <v>252</v>
      </c>
      <c r="F335" s="69" t="s">
        <v>253</v>
      </c>
      <c r="G335" s="105">
        <v>22157.3</v>
      </c>
    </row>
    <row r="336" spans="2:7" ht="34.15" customHeight="1">
      <c r="B336" s="28"/>
      <c r="C336" s="11"/>
      <c r="D336" s="79"/>
      <c r="E336" s="83" t="s">
        <v>75</v>
      </c>
      <c r="F336" s="69" t="s">
        <v>76</v>
      </c>
      <c r="G336" s="105">
        <v>5102</v>
      </c>
    </row>
    <row r="337" spans="2:7" ht="17.25" customHeight="1">
      <c r="B337" s="28"/>
      <c r="C337" s="11"/>
      <c r="D337" s="11"/>
      <c r="E337" s="79">
        <v>800</v>
      </c>
      <c r="F337" s="64" t="s">
        <v>134</v>
      </c>
      <c r="G337" s="8">
        <f>282.5+265</f>
        <v>547.5</v>
      </c>
    </row>
    <row r="338" spans="2:7" ht="50.25" customHeight="1">
      <c r="B338" s="28"/>
      <c r="C338" s="11"/>
      <c r="D338" s="53" t="s">
        <v>387</v>
      </c>
      <c r="E338" s="80"/>
      <c r="F338" s="103" t="s">
        <v>388</v>
      </c>
      <c r="G338" s="8">
        <f>G339</f>
        <v>881.1</v>
      </c>
    </row>
    <row r="339" spans="2:7" ht="78" customHeight="1">
      <c r="B339" s="28"/>
      <c r="C339" s="11"/>
      <c r="D339" s="80"/>
      <c r="E339" s="83" t="s">
        <v>252</v>
      </c>
      <c r="F339" s="69" t="s">
        <v>253</v>
      </c>
      <c r="G339" s="105">
        <v>881.1</v>
      </c>
    </row>
    <row r="340" spans="2:7" ht="81.75" customHeight="1">
      <c r="B340" s="28"/>
      <c r="C340" s="11"/>
      <c r="D340" s="53" t="s">
        <v>389</v>
      </c>
      <c r="E340" s="107"/>
      <c r="F340" s="85" t="s">
        <v>390</v>
      </c>
      <c r="G340" s="8">
        <f>G341+G342</f>
        <v>109.7</v>
      </c>
    </row>
    <row r="341" spans="2:7" ht="81" customHeight="1">
      <c r="B341" s="28"/>
      <c r="C341" s="11"/>
      <c r="D341" s="106"/>
      <c r="E341" s="83" t="s">
        <v>252</v>
      </c>
      <c r="F341" s="69" t="s">
        <v>253</v>
      </c>
      <c r="G341" s="8">
        <v>107.7</v>
      </c>
    </row>
    <row r="342" spans="2:7" ht="35.25" customHeight="1">
      <c r="B342" s="28"/>
      <c r="C342" s="11"/>
      <c r="D342" s="106"/>
      <c r="E342" s="83" t="s">
        <v>75</v>
      </c>
      <c r="F342" s="69" t="s">
        <v>76</v>
      </c>
      <c r="G342" s="8">
        <v>2</v>
      </c>
    </row>
    <row r="343" spans="2:7" ht="76.5" customHeight="1">
      <c r="B343" s="28"/>
      <c r="C343" s="11"/>
      <c r="D343" s="53" t="s">
        <v>391</v>
      </c>
      <c r="E343" s="80"/>
      <c r="F343" s="104" t="s">
        <v>392</v>
      </c>
      <c r="G343" s="8">
        <f>G344+G345</f>
        <v>1.2</v>
      </c>
    </row>
    <row r="344" spans="2:7" ht="78" customHeight="1">
      <c r="B344" s="28"/>
      <c r="C344" s="11"/>
      <c r="D344" s="106"/>
      <c r="E344" s="83" t="s">
        <v>252</v>
      </c>
      <c r="F344" s="69" t="s">
        <v>253</v>
      </c>
      <c r="G344" s="8">
        <v>1</v>
      </c>
    </row>
    <row r="345" spans="2:7" ht="35.25" customHeight="1">
      <c r="B345" s="28"/>
      <c r="C345" s="11"/>
      <c r="D345" s="106"/>
      <c r="E345" s="83" t="s">
        <v>75</v>
      </c>
      <c r="F345" s="69" t="s">
        <v>76</v>
      </c>
      <c r="G345" s="8">
        <v>0.2</v>
      </c>
    </row>
    <row r="346" spans="2:7" ht="62.45" customHeight="1">
      <c r="B346" s="28"/>
      <c r="C346" s="11"/>
      <c r="D346" s="53" t="s">
        <v>393</v>
      </c>
      <c r="E346" s="109"/>
      <c r="F346" s="103" t="s">
        <v>394</v>
      </c>
      <c r="G346" s="8">
        <f>G347+G348</f>
        <v>421</v>
      </c>
    </row>
    <row r="347" spans="2:7" ht="81" customHeight="1">
      <c r="B347" s="28"/>
      <c r="C347" s="11"/>
      <c r="D347" s="79"/>
      <c r="E347" s="83" t="s">
        <v>252</v>
      </c>
      <c r="F347" s="69" t="s">
        <v>253</v>
      </c>
      <c r="G347" s="8">
        <v>325.5</v>
      </c>
    </row>
    <row r="348" spans="2:7" ht="30.6" customHeight="1">
      <c r="B348" s="28"/>
      <c r="C348" s="11"/>
      <c r="D348" s="79"/>
      <c r="E348" s="83" t="s">
        <v>75</v>
      </c>
      <c r="F348" s="69" t="s">
        <v>76</v>
      </c>
      <c r="G348" s="8">
        <v>95.5</v>
      </c>
    </row>
    <row r="349" spans="2:7" ht="33" customHeight="1">
      <c r="B349" s="28"/>
      <c r="C349" s="11"/>
      <c r="D349" s="53" t="s">
        <v>395</v>
      </c>
      <c r="E349" s="109"/>
      <c r="F349" s="103" t="s">
        <v>396</v>
      </c>
      <c r="G349" s="8">
        <f>G350</f>
        <v>3.9</v>
      </c>
    </row>
    <row r="350" spans="2:7" ht="30.75" customHeight="1">
      <c r="B350" s="28"/>
      <c r="C350" s="11"/>
      <c r="D350" s="106"/>
      <c r="E350" s="83" t="s">
        <v>75</v>
      </c>
      <c r="F350" s="69" t="s">
        <v>76</v>
      </c>
      <c r="G350" s="8">
        <v>3.9</v>
      </c>
    </row>
    <row r="351" spans="2:7" ht="51" customHeight="1">
      <c r="B351" s="28"/>
      <c r="C351" s="11"/>
      <c r="D351" s="53" t="s">
        <v>397</v>
      </c>
      <c r="E351" s="107"/>
      <c r="F351" s="101" t="s">
        <v>398</v>
      </c>
      <c r="G351" s="8">
        <f>G352+G353</f>
        <v>43.699999999999996</v>
      </c>
    </row>
    <row r="352" spans="2:7" ht="78.75" customHeight="1">
      <c r="B352" s="28"/>
      <c r="C352" s="11"/>
      <c r="D352" s="80"/>
      <c r="E352" s="83" t="s">
        <v>252</v>
      </c>
      <c r="F352" s="69" t="s">
        <v>253</v>
      </c>
      <c r="G352" s="8">
        <v>43.3</v>
      </c>
    </row>
    <row r="353" spans="2:7" ht="30.75" customHeight="1">
      <c r="B353" s="28"/>
      <c r="C353" s="11"/>
      <c r="D353" s="106"/>
      <c r="E353" s="83" t="s">
        <v>75</v>
      </c>
      <c r="F353" s="69" t="s">
        <v>76</v>
      </c>
      <c r="G353" s="8">
        <v>0.4</v>
      </c>
    </row>
    <row r="354" spans="2:7" ht="81" customHeight="1">
      <c r="B354" s="28"/>
      <c r="C354" s="11"/>
      <c r="D354" s="53" t="s">
        <v>399</v>
      </c>
      <c r="E354" s="80"/>
      <c r="F354" s="103" t="s">
        <v>400</v>
      </c>
      <c r="G354" s="8">
        <f>G355+G356</f>
        <v>9.4</v>
      </c>
    </row>
    <row r="355" spans="2:7" ht="79.5" customHeight="1">
      <c r="B355" s="28"/>
      <c r="C355" s="11"/>
      <c r="D355" s="79"/>
      <c r="E355" s="83" t="s">
        <v>252</v>
      </c>
      <c r="F355" s="69" t="s">
        <v>253</v>
      </c>
      <c r="G355" s="8">
        <v>7.9</v>
      </c>
    </row>
    <row r="356" spans="2:7" ht="33.75" customHeight="1">
      <c r="B356" s="28"/>
      <c r="C356" s="11"/>
      <c r="D356" s="79"/>
      <c r="E356" s="83" t="s">
        <v>75</v>
      </c>
      <c r="F356" s="69" t="s">
        <v>76</v>
      </c>
      <c r="G356" s="8">
        <v>1.5</v>
      </c>
    </row>
    <row r="357" spans="2:7" ht="51" customHeight="1">
      <c r="B357" s="28"/>
      <c r="C357" s="11"/>
      <c r="D357" s="53" t="s">
        <v>401</v>
      </c>
      <c r="E357" s="80"/>
      <c r="F357" s="103" t="s">
        <v>402</v>
      </c>
      <c r="G357" s="8">
        <f>G358+G359</f>
        <v>395.1</v>
      </c>
    </row>
    <row r="358" spans="2:7" ht="79.5" customHeight="1">
      <c r="B358" s="28"/>
      <c r="C358" s="11"/>
      <c r="D358" s="79"/>
      <c r="E358" s="83" t="s">
        <v>252</v>
      </c>
      <c r="F358" s="69" t="s">
        <v>253</v>
      </c>
      <c r="G358" s="8">
        <v>380.1</v>
      </c>
    </row>
    <row r="359" spans="2:7" ht="33.75" customHeight="1">
      <c r="B359" s="28"/>
      <c r="C359" s="11"/>
      <c r="D359" s="79"/>
      <c r="E359" s="83" t="s">
        <v>75</v>
      </c>
      <c r="F359" s="69" t="s">
        <v>76</v>
      </c>
      <c r="G359" s="8">
        <v>15</v>
      </c>
    </row>
    <row r="360" spans="2:7" ht="22.5" customHeight="1">
      <c r="B360" s="28"/>
      <c r="C360" s="11" t="s">
        <v>478</v>
      </c>
      <c r="D360" s="79"/>
      <c r="E360" s="83"/>
      <c r="F360" s="69" t="s">
        <v>479</v>
      </c>
      <c r="G360" s="8">
        <f>G361</f>
        <v>52.2</v>
      </c>
    </row>
    <row r="361" spans="2:7" ht="21" customHeight="1">
      <c r="B361" s="28"/>
      <c r="C361" s="11"/>
      <c r="D361" s="83" t="s">
        <v>372</v>
      </c>
      <c r="E361" s="83"/>
      <c r="F361" s="119" t="s">
        <v>373</v>
      </c>
      <c r="G361" s="8">
        <f>G362</f>
        <v>52.2</v>
      </c>
    </row>
    <row r="362" spans="2:7" ht="33.75" customHeight="1">
      <c r="B362" s="28"/>
      <c r="C362" s="11"/>
      <c r="D362" s="53" t="s">
        <v>374</v>
      </c>
      <c r="E362" s="15"/>
      <c r="F362" s="66" t="s">
        <v>375</v>
      </c>
      <c r="G362" s="8">
        <f>G363</f>
        <v>52.2</v>
      </c>
    </row>
    <row r="363" spans="2:7" ht="62.25" customHeight="1">
      <c r="B363" s="28"/>
      <c r="C363" s="11"/>
      <c r="D363" s="53" t="s">
        <v>403</v>
      </c>
      <c r="E363" s="83"/>
      <c r="F363" s="69" t="s">
        <v>404</v>
      </c>
      <c r="G363" s="8">
        <f>G364</f>
        <v>52.2</v>
      </c>
    </row>
    <row r="364" spans="2:7" ht="33.75" customHeight="1">
      <c r="B364" s="28"/>
      <c r="C364" s="11"/>
      <c r="D364" s="79"/>
      <c r="E364" s="83" t="s">
        <v>75</v>
      </c>
      <c r="F364" s="69" t="s">
        <v>76</v>
      </c>
      <c r="G364" s="8">
        <v>52.2</v>
      </c>
    </row>
    <row r="365" spans="2:7" ht="21.75" customHeight="1">
      <c r="B365" s="28"/>
      <c r="C365" s="11" t="s">
        <v>437</v>
      </c>
      <c r="D365" s="11"/>
      <c r="E365" s="14"/>
      <c r="F365" s="10" t="s">
        <v>438</v>
      </c>
      <c r="G365" s="8">
        <f>G366+G407+G373</f>
        <v>3433.8881199999996</v>
      </c>
    </row>
    <row r="366" spans="2:7" ht="34.5" customHeight="1">
      <c r="B366" s="28"/>
      <c r="C366" s="11"/>
      <c r="D366" s="53" t="s">
        <v>8</v>
      </c>
      <c r="E366" s="54"/>
      <c r="F366" s="55" t="s">
        <v>9</v>
      </c>
      <c r="G366" s="8">
        <f>G367</f>
        <v>79.8</v>
      </c>
    </row>
    <row r="367" spans="2:7" ht="15.75" customHeight="1">
      <c r="B367" s="28"/>
      <c r="C367" s="11"/>
      <c r="D367" s="53" t="s">
        <v>67</v>
      </c>
      <c r="E367" s="64"/>
      <c r="F367" s="64" t="s">
        <v>68</v>
      </c>
      <c r="G367" s="8">
        <f>G368</f>
        <v>79.8</v>
      </c>
    </row>
    <row r="368" spans="2:7" ht="33" customHeight="1">
      <c r="B368" s="28"/>
      <c r="C368" s="11"/>
      <c r="D368" s="53" t="s">
        <v>69</v>
      </c>
      <c r="E368" s="66"/>
      <c r="F368" s="66" t="s">
        <v>70</v>
      </c>
      <c r="G368" s="8">
        <f>G371+G369</f>
        <v>79.8</v>
      </c>
    </row>
    <row r="369" spans="2:7" ht="51.75" customHeight="1">
      <c r="B369" s="28"/>
      <c r="C369" s="11"/>
      <c r="D369" s="53" t="s">
        <v>71</v>
      </c>
      <c r="E369" s="58"/>
      <c r="F369" s="58" t="s">
        <v>72</v>
      </c>
      <c r="G369" s="8">
        <f>G370</f>
        <v>20</v>
      </c>
    </row>
    <row r="370" spans="2:7" ht="40.5" customHeight="1">
      <c r="B370" s="28"/>
      <c r="C370" s="11"/>
      <c r="D370" s="53"/>
      <c r="E370" s="59" t="s">
        <v>65</v>
      </c>
      <c r="F370" s="69" t="s">
        <v>66</v>
      </c>
      <c r="G370" s="8">
        <v>20</v>
      </c>
    </row>
    <row r="371" spans="2:7" ht="48.75" customHeight="1">
      <c r="B371" s="28"/>
      <c r="C371" s="11"/>
      <c r="D371" s="53" t="s">
        <v>73</v>
      </c>
      <c r="E371" s="58"/>
      <c r="F371" s="58" t="s">
        <v>74</v>
      </c>
      <c r="G371" s="8">
        <f>G372</f>
        <v>59.8</v>
      </c>
    </row>
    <row r="372" spans="2:7" ht="36.75" customHeight="1">
      <c r="B372" s="28"/>
      <c r="C372" s="11"/>
      <c r="D372" s="53"/>
      <c r="E372" s="83" t="s">
        <v>75</v>
      </c>
      <c r="F372" s="69" t="s">
        <v>76</v>
      </c>
      <c r="G372" s="8">
        <v>59.8</v>
      </c>
    </row>
    <row r="373" spans="2:7" ht="47.45" customHeight="1">
      <c r="B373" s="28"/>
      <c r="C373" s="11"/>
      <c r="D373" s="53" t="s">
        <v>314</v>
      </c>
      <c r="E373" s="10"/>
      <c r="F373" s="10" t="s">
        <v>315</v>
      </c>
      <c r="G373" s="8">
        <f>G374+G396</f>
        <v>1523.0881199999999</v>
      </c>
    </row>
    <row r="374" spans="2:7" ht="48" customHeight="1">
      <c r="B374" s="28"/>
      <c r="C374" s="11"/>
      <c r="D374" s="53" t="s">
        <v>316</v>
      </c>
      <c r="E374" s="66"/>
      <c r="F374" s="66" t="s">
        <v>317</v>
      </c>
      <c r="G374" s="8">
        <f>G375+G384+G391</f>
        <v>1130.85412</v>
      </c>
    </row>
    <row r="375" spans="2:7" ht="31.9" customHeight="1">
      <c r="B375" s="28"/>
      <c r="C375" s="11"/>
      <c r="D375" s="53" t="s">
        <v>318</v>
      </c>
      <c r="E375" s="64"/>
      <c r="F375" s="64" t="s">
        <v>319</v>
      </c>
      <c r="G375" s="8">
        <f>G376+G380+G382+G378</f>
        <v>224.85012</v>
      </c>
    </row>
    <row r="376" spans="2:7" ht="31.9" customHeight="1">
      <c r="B376" s="28"/>
      <c r="C376" s="11"/>
      <c r="D376" s="53" t="s">
        <v>320</v>
      </c>
      <c r="E376" s="64"/>
      <c r="F376" s="64" t="s">
        <v>321</v>
      </c>
      <c r="G376" s="8">
        <f>G377</f>
        <v>189.75012000000001</v>
      </c>
    </row>
    <row r="377" spans="2:7" ht="31.9" customHeight="1">
      <c r="B377" s="28"/>
      <c r="C377" s="11"/>
      <c r="D377" s="53"/>
      <c r="E377" s="83" t="s">
        <v>75</v>
      </c>
      <c r="F377" s="69" t="s">
        <v>76</v>
      </c>
      <c r="G377" s="8">
        <v>189.75012000000001</v>
      </c>
    </row>
    <row r="378" spans="2:7" ht="31.9" customHeight="1">
      <c r="B378" s="28"/>
      <c r="C378" s="11"/>
      <c r="D378" s="53" t="s">
        <v>322</v>
      </c>
      <c r="E378" s="83"/>
      <c r="F378" s="64" t="s">
        <v>323</v>
      </c>
      <c r="G378" s="8">
        <f>G379</f>
        <v>20</v>
      </c>
    </row>
    <row r="379" spans="2:7" ht="31.9" customHeight="1">
      <c r="B379" s="28"/>
      <c r="C379" s="11"/>
      <c r="D379" s="53"/>
      <c r="E379" s="83" t="s">
        <v>75</v>
      </c>
      <c r="F379" s="69" t="s">
        <v>76</v>
      </c>
      <c r="G379" s="8">
        <v>20</v>
      </c>
    </row>
    <row r="380" spans="2:7" ht="22.5" customHeight="1">
      <c r="B380" s="28"/>
      <c r="C380" s="11"/>
      <c r="D380" s="53" t="s">
        <v>324</v>
      </c>
      <c r="E380" s="64"/>
      <c r="F380" s="64" t="s">
        <v>325</v>
      </c>
      <c r="G380" s="8">
        <f>G381</f>
        <v>5.0999999999999996</v>
      </c>
    </row>
    <row r="381" spans="2:7" ht="31.9" customHeight="1">
      <c r="B381" s="28"/>
      <c r="C381" s="11"/>
      <c r="D381" s="53"/>
      <c r="E381" s="83" t="s">
        <v>75</v>
      </c>
      <c r="F381" s="69" t="s">
        <v>76</v>
      </c>
      <c r="G381" s="8">
        <v>5.0999999999999996</v>
      </c>
    </row>
    <row r="382" spans="2:7" ht="31.9" customHeight="1">
      <c r="B382" s="28"/>
      <c r="C382" s="11"/>
      <c r="D382" s="53" t="s">
        <v>326</v>
      </c>
      <c r="E382" s="64"/>
      <c r="F382" s="64" t="s">
        <v>327</v>
      </c>
      <c r="G382" s="8">
        <f>G383</f>
        <v>10</v>
      </c>
    </row>
    <row r="383" spans="2:7" ht="31.9" customHeight="1">
      <c r="B383" s="28"/>
      <c r="C383" s="11"/>
      <c r="D383" s="53"/>
      <c r="E383" s="83" t="s">
        <v>75</v>
      </c>
      <c r="F383" s="69" t="s">
        <v>76</v>
      </c>
      <c r="G383" s="8">
        <v>10</v>
      </c>
    </row>
    <row r="384" spans="2:7" ht="31.9" customHeight="1">
      <c r="B384" s="28"/>
      <c r="C384" s="11"/>
      <c r="D384" s="53" t="s">
        <v>328</v>
      </c>
      <c r="E384" s="64"/>
      <c r="F384" s="64" t="s">
        <v>329</v>
      </c>
      <c r="G384" s="8">
        <f>G385+G387+G389</f>
        <v>318.50400000000002</v>
      </c>
    </row>
    <row r="385" spans="2:7" ht="39" customHeight="1">
      <c r="B385" s="28"/>
      <c r="C385" s="11"/>
      <c r="D385" s="53" t="s">
        <v>330</v>
      </c>
      <c r="E385" s="64"/>
      <c r="F385" s="64" t="s">
        <v>331</v>
      </c>
      <c r="G385" s="8">
        <f>G386</f>
        <v>100</v>
      </c>
    </row>
    <row r="386" spans="2:7" ht="31.9" customHeight="1">
      <c r="B386" s="28"/>
      <c r="C386" s="11"/>
      <c r="D386" s="53"/>
      <c r="E386" s="83" t="s">
        <v>75</v>
      </c>
      <c r="F386" s="69" t="s">
        <v>76</v>
      </c>
      <c r="G386" s="8">
        <v>100</v>
      </c>
    </row>
    <row r="387" spans="2:7" ht="31.9" customHeight="1">
      <c r="B387" s="28"/>
      <c r="C387" s="11"/>
      <c r="D387" s="53" t="s">
        <v>332</v>
      </c>
      <c r="E387" s="64"/>
      <c r="F387" s="64" t="s">
        <v>333</v>
      </c>
      <c r="G387" s="8">
        <f>G388</f>
        <v>143.50399999999999</v>
      </c>
    </row>
    <row r="388" spans="2:7" ht="31.9" customHeight="1">
      <c r="B388" s="28"/>
      <c r="C388" s="11"/>
      <c r="D388" s="53"/>
      <c r="E388" s="83" t="s">
        <v>75</v>
      </c>
      <c r="F388" s="69" t="s">
        <v>76</v>
      </c>
      <c r="G388" s="8">
        <v>143.50399999999999</v>
      </c>
    </row>
    <row r="389" spans="2:7" ht="63" customHeight="1">
      <c r="B389" s="28"/>
      <c r="C389" s="11"/>
      <c r="D389" s="53" t="s">
        <v>334</v>
      </c>
      <c r="E389" s="83"/>
      <c r="F389" s="64" t="s">
        <v>335</v>
      </c>
      <c r="G389" s="8">
        <f>G390</f>
        <v>75</v>
      </c>
    </row>
    <row r="390" spans="2:7" ht="31.9" customHeight="1">
      <c r="B390" s="28"/>
      <c r="C390" s="11"/>
      <c r="D390" s="53"/>
      <c r="E390" s="83" t="s">
        <v>75</v>
      </c>
      <c r="F390" s="69" t="s">
        <v>76</v>
      </c>
      <c r="G390" s="8">
        <v>75</v>
      </c>
    </row>
    <row r="391" spans="2:7" ht="47.45" customHeight="1">
      <c r="B391" s="28"/>
      <c r="C391" s="11"/>
      <c r="D391" s="53" t="s">
        <v>336</v>
      </c>
      <c r="E391" s="64"/>
      <c r="F391" s="64" t="s">
        <v>337</v>
      </c>
      <c r="G391" s="8">
        <f>G392+G394</f>
        <v>587.5</v>
      </c>
    </row>
    <row r="392" spans="2:7" ht="49.5" customHeight="1">
      <c r="B392" s="28"/>
      <c r="C392" s="11"/>
      <c r="D392" s="53" t="s">
        <v>338</v>
      </c>
      <c r="E392" s="10"/>
      <c r="F392" s="10" t="s">
        <v>339</v>
      </c>
      <c r="G392" s="8">
        <f>G393</f>
        <v>550.6</v>
      </c>
    </row>
    <row r="393" spans="2:7" ht="33.75" customHeight="1">
      <c r="B393" s="28"/>
      <c r="C393" s="11"/>
      <c r="D393" s="53"/>
      <c r="E393" s="83" t="s">
        <v>75</v>
      </c>
      <c r="F393" s="69" t="s">
        <v>76</v>
      </c>
      <c r="G393" s="8">
        <v>550.6</v>
      </c>
    </row>
    <row r="394" spans="2:7" ht="45.75" customHeight="1">
      <c r="B394" s="28"/>
      <c r="C394" s="11"/>
      <c r="D394" s="53" t="s">
        <v>340</v>
      </c>
      <c r="E394" s="10"/>
      <c r="F394" s="10" t="s">
        <v>341</v>
      </c>
      <c r="G394" s="8">
        <f>G395</f>
        <v>36.9</v>
      </c>
    </row>
    <row r="395" spans="2:7" ht="31.9" customHeight="1">
      <c r="B395" s="28"/>
      <c r="C395" s="11"/>
      <c r="D395" s="53"/>
      <c r="E395" s="83" t="s">
        <v>75</v>
      </c>
      <c r="F395" s="69" t="s">
        <v>76</v>
      </c>
      <c r="G395" s="8">
        <v>36.9</v>
      </c>
    </row>
    <row r="396" spans="2:7" ht="31.9" customHeight="1">
      <c r="B396" s="28"/>
      <c r="C396" s="11"/>
      <c r="D396" s="53" t="s">
        <v>342</v>
      </c>
      <c r="E396" s="66"/>
      <c r="F396" s="66" t="s">
        <v>343</v>
      </c>
      <c r="G396" s="8">
        <f>G397+G400</f>
        <v>392.23399999999998</v>
      </c>
    </row>
    <row r="397" spans="2:7" ht="31.9" customHeight="1">
      <c r="B397" s="28"/>
      <c r="C397" s="11"/>
      <c r="D397" s="53" t="s">
        <v>344</v>
      </c>
      <c r="E397" s="64"/>
      <c r="F397" s="64" t="s">
        <v>345</v>
      </c>
      <c r="G397" s="8">
        <f>G398</f>
        <v>132.47149999999999</v>
      </c>
    </row>
    <row r="398" spans="2:7" ht="31.9" customHeight="1">
      <c r="B398" s="28"/>
      <c r="C398" s="11"/>
      <c r="D398" s="53" t="s">
        <v>346</v>
      </c>
      <c r="E398" s="64"/>
      <c r="F398" s="64" t="s">
        <v>347</v>
      </c>
      <c r="G398" s="8">
        <f>G399</f>
        <v>132.47149999999999</v>
      </c>
    </row>
    <row r="399" spans="2:7" ht="33" customHeight="1">
      <c r="B399" s="28"/>
      <c r="C399" s="11"/>
      <c r="D399" s="53"/>
      <c r="E399" s="83" t="s">
        <v>75</v>
      </c>
      <c r="F399" s="69" t="s">
        <v>76</v>
      </c>
      <c r="G399" s="8">
        <v>132.47149999999999</v>
      </c>
    </row>
    <row r="400" spans="2:7" ht="37.5" customHeight="1">
      <c r="B400" s="28"/>
      <c r="C400" s="11"/>
      <c r="D400" s="53" t="s">
        <v>348</v>
      </c>
      <c r="E400" s="64"/>
      <c r="F400" s="64" t="s">
        <v>349</v>
      </c>
      <c r="G400" s="8">
        <f>G401+G405+G403</f>
        <v>259.76249999999999</v>
      </c>
    </row>
    <row r="401" spans="2:7" ht="62.45" customHeight="1">
      <c r="B401" s="28"/>
      <c r="C401" s="11"/>
      <c r="D401" s="53" t="s">
        <v>350</v>
      </c>
      <c r="E401" s="10"/>
      <c r="F401" s="10" t="s">
        <v>351</v>
      </c>
      <c r="G401" s="8">
        <f>G402</f>
        <v>154.66249999999999</v>
      </c>
    </row>
    <row r="402" spans="2:7" ht="31.9" customHeight="1">
      <c r="B402" s="28"/>
      <c r="C402" s="11"/>
      <c r="D402" s="53"/>
      <c r="E402" s="83" t="s">
        <v>75</v>
      </c>
      <c r="F402" s="69" t="s">
        <v>76</v>
      </c>
      <c r="G402" s="8">
        <v>154.66249999999999</v>
      </c>
    </row>
    <row r="403" spans="2:7" ht="47.25" customHeight="1">
      <c r="B403" s="28"/>
      <c r="C403" s="11"/>
      <c r="D403" s="53" t="s">
        <v>352</v>
      </c>
      <c r="E403" s="10"/>
      <c r="F403" s="10" t="s">
        <v>353</v>
      </c>
      <c r="G403" s="8">
        <f>G404</f>
        <v>100</v>
      </c>
    </row>
    <row r="404" spans="2:7" ht="31.9" customHeight="1">
      <c r="B404" s="28"/>
      <c r="C404" s="11"/>
      <c r="D404" s="53"/>
      <c r="E404" s="83" t="s">
        <v>75</v>
      </c>
      <c r="F404" s="69" t="s">
        <v>76</v>
      </c>
      <c r="G404" s="8">
        <v>100</v>
      </c>
    </row>
    <row r="405" spans="2:7" ht="31.9" customHeight="1">
      <c r="B405" s="28"/>
      <c r="C405" s="11"/>
      <c r="D405" s="53" t="s">
        <v>354</v>
      </c>
      <c r="E405" s="64"/>
      <c r="F405" s="64" t="s">
        <v>355</v>
      </c>
      <c r="G405" s="8">
        <f>G406</f>
        <v>5.0999999999999996</v>
      </c>
    </row>
    <row r="406" spans="2:7" ht="31.9" customHeight="1">
      <c r="B406" s="28"/>
      <c r="C406" s="11"/>
      <c r="D406" s="53"/>
      <c r="E406" s="83" t="s">
        <v>75</v>
      </c>
      <c r="F406" s="69" t="s">
        <v>76</v>
      </c>
      <c r="G406" s="8">
        <v>5.0999999999999996</v>
      </c>
    </row>
    <row r="407" spans="2:7" ht="15.75" customHeight="1">
      <c r="B407" s="28"/>
      <c r="C407" s="11"/>
      <c r="D407" s="83" t="s">
        <v>372</v>
      </c>
      <c r="E407" s="83"/>
      <c r="F407" s="104" t="s">
        <v>373</v>
      </c>
      <c r="G407" s="56">
        <f>G408+G414</f>
        <v>1831</v>
      </c>
    </row>
    <row r="408" spans="2:7" ht="39" customHeight="1">
      <c r="B408" s="28"/>
      <c r="C408" s="11"/>
      <c r="D408" s="53" t="s">
        <v>374</v>
      </c>
      <c r="E408" s="15"/>
      <c r="F408" s="66" t="s">
        <v>375</v>
      </c>
      <c r="G408" s="56">
        <f>G409+G411</f>
        <v>1646</v>
      </c>
    </row>
    <row r="409" spans="2:7" ht="31.5" customHeight="1">
      <c r="B409" s="28"/>
      <c r="C409" s="11"/>
      <c r="D409" s="53" t="s">
        <v>382</v>
      </c>
      <c r="E409" s="15"/>
      <c r="F409" s="64" t="s">
        <v>383</v>
      </c>
      <c r="G409" s="56">
        <f>G410</f>
        <v>50</v>
      </c>
    </row>
    <row r="410" spans="2:7" ht="19.5" customHeight="1">
      <c r="B410" s="28"/>
      <c r="C410" s="11"/>
      <c r="D410" s="83"/>
      <c r="E410" s="79">
        <v>800</v>
      </c>
      <c r="F410" s="64" t="s">
        <v>134</v>
      </c>
      <c r="G410" s="56">
        <v>50</v>
      </c>
    </row>
    <row r="411" spans="2:7" ht="32.450000000000003" customHeight="1">
      <c r="B411" s="28"/>
      <c r="C411" s="11"/>
      <c r="D411" s="53" t="s">
        <v>405</v>
      </c>
      <c r="E411" s="83"/>
      <c r="F411" s="82" t="s">
        <v>406</v>
      </c>
      <c r="G411" s="8">
        <f>G412+G413</f>
        <v>1596</v>
      </c>
    </row>
    <row r="412" spans="2:7" ht="82.5" customHeight="1">
      <c r="B412" s="28"/>
      <c r="C412" s="11"/>
      <c r="D412" s="79"/>
      <c r="E412" s="83" t="s">
        <v>252</v>
      </c>
      <c r="F412" s="69" t="s">
        <v>253</v>
      </c>
      <c r="G412" s="8">
        <v>1330.8</v>
      </c>
    </row>
    <row r="413" spans="2:7" ht="32.450000000000003" customHeight="1">
      <c r="B413" s="28"/>
      <c r="C413" s="11"/>
      <c r="D413" s="79"/>
      <c r="E413" s="83" t="s">
        <v>75</v>
      </c>
      <c r="F413" s="69" t="s">
        <v>76</v>
      </c>
      <c r="G413" s="8">
        <v>265.2</v>
      </c>
    </row>
    <row r="414" spans="2:7" ht="37.9" customHeight="1">
      <c r="B414" s="28"/>
      <c r="C414" s="79"/>
      <c r="D414" s="53" t="s">
        <v>407</v>
      </c>
      <c r="E414" s="75"/>
      <c r="F414" s="66" t="s">
        <v>408</v>
      </c>
      <c r="G414" s="56">
        <f>G415</f>
        <v>185</v>
      </c>
    </row>
    <row r="415" spans="2:7" ht="20.25" customHeight="1">
      <c r="B415" s="28"/>
      <c r="C415" s="79"/>
      <c r="D415" s="53" t="s">
        <v>415</v>
      </c>
      <c r="E415" s="63"/>
      <c r="F415" s="66" t="s">
        <v>416</v>
      </c>
      <c r="G415" s="56">
        <f>G416</f>
        <v>185</v>
      </c>
    </row>
    <row r="416" spans="2:7" ht="34.5" customHeight="1">
      <c r="B416" s="28"/>
      <c r="C416" s="79"/>
      <c r="D416" s="7"/>
      <c r="E416" s="83" t="s">
        <v>75</v>
      </c>
      <c r="F416" s="69" t="s">
        <v>76</v>
      </c>
      <c r="G416" s="56">
        <v>185</v>
      </c>
    </row>
    <row r="417" spans="2:7" ht="18" customHeight="1">
      <c r="B417" s="28"/>
      <c r="C417" s="11" t="s">
        <v>480</v>
      </c>
      <c r="D417" s="14"/>
      <c r="E417" s="14"/>
      <c r="F417" s="125" t="s">
        <v>481</v>
      </c>
      <c r="G417" s="8">
        <f>G418+G440+G434+G426+G453</f>
        <v>89756.299380000011</v>
      </c>
    </row>
    <row r="418" spans="2:7" ht="18" customHeight="1">
      <c r="B418" s="28"/>
      <c r="C418" s="79" t="s">
        <v>482</v>
      </c>
      <c r="D418" s="91"/>
      <c r="E418" s="91"/>
      <c r="F418" s="126" t="s">
        <v>483</v>
      </c>
      <c r="G418" s="8">
        <f>G419</f>
        <v>189.22</v>
      </c>
    </row>
    <row r="419" spans="2:7" ht="32.25" customHeight="1">
      <c r="B419" s="28"/>
      <c r="C419" s="79"/>
      <c r="D419" s="53" t="s">
        <v>130</v>
      </c>
      <c r="E419" s="76"/>
      <c r="F419" s="64" t="s">
        <v>484</v>
      </c>
      <c r="G419" s="8">
        <f>G420</f>
        <v>189.22</v>
      </c>
    </row>
    <row r="420" spans="2:7" ht="51.75" customHeight="1">
      <c r="B420" s="28"/>
      <c r="C420" s="79"/>
      <c r="D420" s="53" t="s">
        <v>132</v>
      </c>
      <c r="E420" s="76"/>
      <c r="F420" s="66" t="s">
        <v>133</v>
      </c>
      <c r="G420" s="8">
        <f>G421</f>
        <v>189.22</v>
      </c>
    </row>
    <row r="421" spans="2:7" ht="36.6" customHeight="1">
      <c r="B421" s="28"/>
      <c r="C421" s="79"/>
      <c r="D421" s="53" t="s">
        <v>135</v>
      </c>
      <c r="E421" s="80"/>
      <c r="F421" s="103" t="s">
        <v>136</v>
      </c>
      <c r="G421" s="8">
        <f>G422+G424</f>
        <v>189.22</v>
      </c>
    </row>
    <row r="422" spans="2:7" ht="61.5" customHeight="1">
      <c r="B422" s="28"/>
      <c r="C422" s="79"/>
      <c r="D422" s="53" t="s">
        <v>137</v>
      </c>
      <c r="E422" s="80"/>
      <c r="F422" s="82" t="s">
        <v>138</v>
      </c>
      <c r="G422" s="8">
        <f>G423</f>
        <v>2.9</v>
      </c>
    </row>
    <row r="423" spans="2:7" ht="15.75" customHeight="1">
      <c r="B423" s="28"/>
      <c r="C423" s="79"/>
      <c r="D423" s="7"/>
      <c r="E423" s="79">
        <v>800</v>
      </c>
      <c r="F423" s="64" t="s">
        <v>134</v>
      </c>
      <c r="G423" s="8">
        <v>2.9</v>
      </c>
    </row>
    <row r="424" spans="2:7" ht="49.5" customHeight="1">
      <c r="B424" s="28"/>
      <c r="C424" s="79"/>
      <c r="D424" s="53" t="s">
        <v>139</v>
      </c>
      <c r="E424" s="79"/>
      <c r="F424" s="64" t="s">
        <v>140</v>
      </c>
      <c r="G424" s="8">
        <f>G425</f>
        <v>186.32</v>
      </c>
    </row>
    <row r="425" spans="2:7" ht="15.75" customHeight="1">
      <c r="B425" s="28"/>
      <c r="C425" s="79"/>
      <c r="D425" s="7"/>
      <c r="E425" s="79">
        <v>800</v>
      </c>
      <c r="F425" s="64" t="s">
        <v>134</v>
      </c>
      <c r="G425" s="8">
        <v>186.32</v>
      </c>
    </row>
    <row r="426" spans="2:7" ht="15.75" customHeight="1">
      <c r="B426" s="28"/>
      <c r="C426" s="11" t="s">
        <v>485</v>
      </c>
      <c r="D426" s="7"/>
      <c r="E426" s="79"/>
      <c r="F426" s="64" t="s">
        <v>486</v>
      </c>
      <c r="G426" s="8">
        <f>G427</f>
        <v>11512.69</v>
      </c>
    </row>
    <row r="427" spans="2:7" ht="50.25" customHeight="1">
      <c r="B427" s="28"/>
      <c r="C427" s="79"/>
      <c r="D427" s="53" t="s">
        <v>147</v>
      </c>
      <c r="E427" s="11"/>
      <c r="F427" s="10" t="s">
        <v>148</v>
      </c>
      <c r="G427" s="8">
        <f>G428</f>
        <v>11512.69</v>
      </c>
    </row>
    <row r="428" spans="2:7" ht="50.25" customHeight="1">
      <c r="B428" s="28"/>
      <c r="C428" s="79"/>
      <c r="D428" s="53" t="s">
        <v>149</v>
      </c>
      <c r="E428" s="66"/>
      <c r="F428" s="66" t="s">
        <v>150</v>
      </c>
      <c r="G428" s="8">
        <f>G429</f>
        <v>11512.69</v>
      </c>
    </row>
    <row r="429" spans="2:7" ht="48.75" customHeight="1">
      <c r="B429" s="28"/>
      <c r="C429" s="79"/>
      <c r="D429" s="53" t="s">
        <v>174</v>
      </c>
      <c r="E429" s="10"/>
      <c r="F429" s="10" t="s">
        <v>175</v>
      </c>
      <c r="G429" s="8">
        <f>G432+G430</f>
        <v>11512.69</v>
      </c>
    </row>
    <row r="430" spans="2:7" ht="48.75" customHeight="1">
      <c r="B430" s="28"/>
      <c r="C430" s="79"/>
      <c r="D430" s="53" t="s">
        <v>554</v>
      </c>
      <c r="E430" s="94"/>
      <c r="F430" s="84" t="s">
        <v>555</v>
      </c>
      <c r="G430" s="8">
        <f>G431</f>
        <v>200</v>
      </c>
    </row>
    <row r="431" spans="2:7" ht="35.25" customHeight="1">
      <c r="B431" s="28"/>
      <c r="C431" s="79"/>
      <c r="D431" s="53"/>
      <c r="E431" s="83" t="s">
        <v>75</v>
      </c>
      <c r="F431" s="69" t="s">
        <v>76</v>
      </c>
      <c r="G431" s="8">
        <v>200</v>
      </c>
    </row>
    <row r="432" spans="2:7" ht="51" customHeight="1">
      <c r="B432" s="28"/>
      <c r="C432" s="79"/>
      <c r="D432" s="53" t="s">
        <v>528</v>
      </c>
      <c r="E432" s="94"/>
      <c r="F432" s="84" t="s">
        <v>527</v>
      </c>
      <c r="G432" s="8">
        <f>G433</f>
        <v>11312.69</v>
      </c>
    </row>
    <row r="433" spans="2:7" ht="38.25" customHeight="1">
      <c r="B433" s="28"/>
      <c r="C433" s="79"/>
      <c r="D433" s="53"/>
      <c r="E433" s="83" t="s">
        <v>75</v>
      </c>
      <c r="F433" s="69" t="s">
        <v>76</v>
      </c>
      <c r="G433" s="8">
        <v>11312.69</v>
      </c>
    </row>
    <row r="434" spans="2:7" ht="15.75" customHeight="1">
      <c r="B434" s="28"/>
      <c r="C434" s="11" t="s">
        <v>487</v>
      </c>
      <c r="D434" s="14"/>
      <c r="E434" s="14"/>
      <c r="F434" s="125" t="s">
        <v>488</v>
      </c>
      <c r="G434" s="56">
        <f>G435</f>
        <v>3000</v>
      </c>
    </row>
    <row r="435" spans="2:7" ht="49.5" customHeight="1">
      <c r="B435" s="28"/>
      <c r="C435" s="11"/>
      <c r="D435" s="53" t="s">
        <v>147</v>
      </c>
      <c r="E435" s="11"/>
      <c r="F435" s="10" t="s">
        <v>148</v>
      </c>
      <c r="G435" s="8">
        <f>G436</f>
        <v>3000</v>
      </c>
    </row>
    <row r="436" spans="2:7" ht="51" customHeight="1">
      <c r="B436" s="28"/>
      <c r="C436" s="11"/>
      <c r="D436" s="53" t="s">
        <v>149</v>
      </c>
      <c r="E436" s="66"/>
      <c r="F436" s="66" t="s">
        <v>150</v>
      </c>
      <c r="G436" s="8">
        <f>G437</f>
        <v>3000</v>
      </c>
    </row>
    <row r="437" spans="2:7" ht="47.25" customHeight="1">
      <c r="B437" s="28"/>
      <c r="C437" s="11"/>
      <c r="D437" s="53" t="s">
        <v>176</v>
      </c>
      <c r="E437" s="95"/>
      <c r="F437" s="10" t="s">
        <v>177</v>
      </c>
      <c r="G437" s="8">
        <f>G438</f>
        <v>3000</v>
      </c>
    </row>
    <row r="438" spans="2:7" ht="63.75" customHeight="1">
      <c r="B438" s="28"/>
      <c r="C438" s="11"/>
      <c r="D438" s="53" t="s">
        <v>178</v>
      </c>
      <c r="E438" s="61"/>
      <c r="F438" s="61" t="s">
        <v>179</v>
      </c>
      <c r="G438" s="8">
        <f>G439</f>
        <v>3000</v>
      </c>
    </row>
    <row r="439" spans="2:7" ht="15.75" customHeight="1">
      <c r="B439" s="28"/>
      <c r="C439" s="11"/>
      <c r="D439" s="53"/>
      <c r="E439" s="79">
        <v>800</v>
      </c>
      <c r="F439" s="64" t="s">
        <v>134</v>
      </c>
      <c r="G439" s="8">
        <v>3000</v>
      </c>
    </row>
    <row r="440" spans="2:7" ht="15.75" customHeight="1">
      <c r="B440" s="28"/>
      <c r="C440" s="11" t="s">
        <v>489</v>
      </c>
      <c r="D440" s="32"/>
      <c r="E440" s="14"/>
      <c r="F440" s="77" t="s">
        <v>490</v>
      </c>
      <c r="G440" s="8">
        <f>G441</f>
        <v>75024.389380000008</v>
      </c>
    </row>
    <row r="441" spans="2:7" ht="51.75" customHeight="1">
      <c r="B441" s="28"/>
      <c r="C441" s="13"/>
      <c r="D441" s="53" t="s">
        <v>147</v>
      </c>
      <c r="E441" s="11"/>
      <c r="F441" s="10" t="s">
        <v>148</v>
      </c>
      <c r="G441" s="8">
        <f>G442</f>
        <v>75024.389380000008</v>
      </c>
    </row>
    <row r="442" spans="2:7" ht="53.25" customHeight="1">
      <c r="B442" s="28"/>
      <c r="C442" s="13"/>
      <c r="D442" s="53" t="s">
        <v>149</v>
      </c>
      <c r="E442" s="66"/>
      <c r="F442" s="66" t="s">
        <v>150</v>
      </c>
      <c r="G442" s="8">
        <f>G443</f>
        <v>75024.389380000008</v>
      </c>
    </row>
    <row r="443" spans="2:7" ht="46.5" customHeight="1">
      <c r="B443" s="28"/>
      <c r="C443" s="13"/>
      <c r="D443" s="53" t="s">
        <v>156</v>
      </c>
      <c r="E443" s="88"/>
      <c r="F443" s="89" t="s">
        <v>157</v>
      </c>
      <c r="G443" s="8">
        <f>G449+G446+G451+G444</f>
        <v>75024.389380000008</v>
      </c>
    </row>
    <row r="444" spans="2:7" ht="30" customHeight="1">
      <c r="B444" s="28"/>
      <c r="C444" s="13"/>
      <c r="D444" s="53" t="s">
        <v>551</v>
      </c>
      <c r="E444" s="90"/>
      <c r="F444" s="90" t="s">
        <v>159</v>
      </c>
      <c r="G444" s="8">
        <f>G445</f>
        <v>1260.9133100000001</v>
      </c>
    </row>
    <row r="445" spans="2:7" ht="33.75" customHeight="1">
      <c r="B445" s="28"/>
      <c r="C445" s="13"/>
      <c r="D445" s="53"/>
      <c r="E445" s="83" t="s">
        <v>75</v>
      </c>
      <c r="F445" s="69" t="s">
        <v>76</v>
      </c>
      <c r="G445" s="8">
        <f>1352.31473-91.40142</f>
        <v>1260.9133100000001</v>
      </c>
    </row>
    <row r="446" spans="2:7" ht="20.25" customHeight="1">
      <c r="B446" s="28"/>
      <c r="C446" s="13"/>
      <c r="D446" s="53" t="s">
        <v>158</v>
      </c>
      <c r="E446" s="90"/>
      <c r="F446" s="90" t="s">
        <v>159</v>
      </c>
      <c r="G446" s="8">
        <f>G447+G448</f>
        <v>55845.068070000001</v>
      </c>
    </row>
    <row r="447" spans="2:7" ht="33" customHeight="1">
      <c r="B447" s="28"/>
      <c r="C447" s="13"/>
      <c r="D447" s="91"/>
      <c r="E447" s="83" t="s">
        <v>75</v>
      </c>
      <c r="F447" s="69" t="s">
        <v>76</v>
      </c>
      <c r="G447" s="8">
        <f>56213.28977-493.3487</f>
        <v>55719.941070000001</v>
      </c>
    </row>
    <row r="448" spans="2:7" ht="22.5" customHeight="1">
      <c r="B448" s="28"/>
      <c r="C448" s="13"/>
      <c r="D448" s="91"/>
      <c r="E448" s="63" t="s">
        <v>166</v>
      </c>
      <c r="F448" s="64" t="s">
        <v>167</v>
      </c>
      <c r="G448" s="8">
        <v>125.127</v>
      </c>
    </row>
    <row r="449" spans="2:7" ht="23.25" customHeight="1">
      <c r="B449" s="28"/>
      <c r="C449" s="13"/>
      <c r="D449" s="53" t="s">
        <v>160</v>
      </c>
      <c r="E449" s="90"/>
      <c r="F449" s="90" t="s">
        <v>161</v>
      </c>
      <c r="G449" s="8">
        <f>G450</f>
        <v>17468.407999999999</v>
      </c>
    </row>
    <row r="450" spans="2:7" ht="34.5" customHeight="1">
      <c r="B450" s="28"/>
      <c r="C450" s="13"/>
      <c r="D450" s="91"/>
      <c r="E450" s="83" t="s">
        <v>75</v>
      </c>
      <c r="F450" s="69" t="s">
        <v>76</v>
      </c>
      <c r="G450" s="8">
        <f>17674.8-206.392</f>
        <v>17468.407999999999</v>
      </c>
    </row>
    <row r="451" spans="2:7" ht="24.75" customHeight="1">
      <c r="B451" s="28"/>
      <c r="C451" s="13"/>
      <c r="D451" s="53" t="s">
        <v>162</v>
      </c>
      <c r="E451" s="12"/>
      <c r="F451" s="12" t="s">
        <v>163</v>
      </c>
      <c r="G451" s="8">
        <f>G452</f>
        <v>450</v>
      </c>
    </row>
    <row r="452" spans="2:7" ht="34.5" customHeight="1">
      <c r="B452" s="28"/>
      <c r="C452" s="13"/>
      <c r="D452" s="91"/>
      <c r="E452" s="83" t="s">
        <v>75</v>
      </c>
      <c r="F452" s="69" t="s">
        <v>76</v>
      </c>
      <c r="G452" s="8">
        <v>450</v>
      </c>
    </row>
    <row r="453" spans="2:7" ht="21" customHeight="1">
      <c r="B453" s="28"/>
      <c r="C453" s="11" t="s">
        <v>491</v>
      </c>
      <c r="D453" s="91"/>
      <c r="E453" s="83"/>
      <c r="F453" s="69" t="s">
        <v>492</v>
      </c>
      <c r="G453" s="8">
        <f>G454</f>
        <v>30</v>
      </c>
    </row>
    <row r="454" spans="2:7" ht="52.5" customHeight="1">
      <c r="B454" s="28"/>
      <c r="C454" s="11"/>
      <c r="D454" s="53" t="s">
        <v>314</v>
      </c>
      <c r="E454" s="10"/>
      <c r="F454" s="10" t="s">
        <v>315</v>
      </c>
      <c r="G454" s="8">
        <f>G455</f>
        <v>30</v>
      </c>
    </row>
    <row r="455" spans="2:7" ht="34.5" customHeight="1">
      <c r="B455" s="28"/>
      <c r="C455" s="11"/>
      <c r="D455" s="53" t="s">
        <v>342</v>
      </c>
      <c r="E455" s="66"/>
      <c r="F455" s="66" t="s">
        <v>343</v>
      </c>
      <c r="G455" s="8">
        <f>G456</f>
        <v>30</v>
      </c>
    </row>
    <row r="456" spans="2:7" ht="34.5" customHeight="1">
      <c r="B456" s="28"/>
      <c r="C456" s="13"/>
      <c r="D456" s="53" t="s">
        <v>348</v>
      </c>
      <c r="E456" s="64"/>
      <c r="F456" s="64" t="s">
        <v>349</v>
      </c>
      <c r="G456" s="8">
        <f>G457</f>
        <v>30</v>
      </c>
    </row>
    <row r="457" spans="2:7" ht="34.5" customHeight="1">
      <c r="B457" s="28"/>
      <c r="C457" s="13"/>
      <c r="D457" s="53" t="s">
        <v>356</v>
      </c>
      <c r="E457" s="64"/>
      <c r="F457" s="69" t="s">
        <v>357</v>
      </c>
      <c r="G457" s="8">
        <f>G458</f>
        <v>30</v>
      </c>
    </row>
    <row r="458" spans="2:7" ht="34.5" customHeight="1">
      <c r="B458" s="28"/>
      <c r="C458" s="13"/>
      <c r="D458" s="53"/>
      <c r="E458" s="83" t="s">
        <v>75</v>
      </c>
      <c r="F458" s="69" t="s">
        <v>76</v>
      </c>
      <c r="G458" s="8">
        <v>30</v>
      </c>
    </row>
    <row r="459" spans="2:7" ht="18.75" customHeight="1">
      <c r="B459" s="28"/>
      <c r="C459" s="11" t="s">
        <v>493</v>
      </c>
      <c r="D459" s="53"/>
      <c r="E459" s="79"/>
      <c r="F459" s="78" t="s">
        <v>494</v>
      </c>
      <c r="G459" s="8">
        <f>G465+G460</f>
        <v>8255.1689999999999</v>
      </c>
    </row>
    <row r="460" spans="2:7" ht="18.75" customHeight="1">
      <c r="B460" s="28"/>
      <c r="C460" s="11" t="s">
        <v>495</v>
      </c>
      <c r="D460" s="53"/>
      <c r="E460" s="79"/>
      <c r="F460" s="78" t="s">
        <v>496</v>
      </c>
      <c r="G460" s="8">
        <f>G461</f>
        <v>63.668999999999997</v>
      </c>
    </row>
    <row r="461" spans="2:7" ht="18.75" customHeight="1">
      <c r="B461" s="28"/>
      <c r="C461" s="11"/>
      <c r="D461" s="83" t="s">
        <v>372</v>
      </c>
      <c r="E461" s="83"/>
      <c r="F461" s="104" t="s">
        <v>373</v>
      </c>
      <c r="G461" s="8">
        <f>G462</f>
        <v>63.668999999999997</v>
      </c>
    </row>
    <row r="462" spans="2:7" ht="40.5" customHeight="1">
      <c r="B462" s="28"/>
      <c r="C462" s="11"/>
      <c r="D462" s="53" t="s">
        <v>407</v>
      </c>
      <c r="E462" s="75"/>
      <c r="F462" s="66" t="s">
        <v>408</v>
      </c>
      <c r="G462" s="8">
        <f>G463</f>
        <v>63.668999999999997</v>
      </c>
    </row>
    <row r="463" spans="2:7" ht="65.25" customHeight="1">
      <c r="B463" s="28"/>
      <c r="C463" s="11"/>
      <c r="D463" s="53" t="s">
        <v>409</v>
      </c>
      <c r="E463" s="59"/>
      <c r="F463" s="72" t="s">
        <v>410</v>
      </c>
      <c r="G463" s="56">
        <f>G464</f>
        <v>63.668999999999997</v>
      </c>
    </row>
    <row r="464" spans="2:7" ht="32.25" customHeight="1">
      <c r="B464" s="28"/>
      <c r="C464" s="11"/>
      <c r="D464" s="7"/>
      <c r="E464" s="83" t="s">
        <v>75</v>
      </c>
      <c r="F464" s="69" t="s">
        <v>76</v>
      </c>
      <c r="G464" s="56">
        <v>63.668999999999997</v>
      </c>
    </row>
    <row r="465" spans="2:7" ht="18.75" customHeight="1">
      <c r="B465" s="28"/>
      <c r="C465" s="11" t="s">
        <v>497</v>
      </c>
      <c r="D465" s="63"/>
      <c r="E465" s="73"/>
      <c r="F465" s="87" t="s">
        <v>498</v>
      </c>
      <c r="G465" s="8">
        <f>G466</f>
        <v>8191.5</v>
      </c>
    </row>
    <row r="466" spans="2:7" ht="50.25" customHeight="1">
      <c r="B466" s="28"/>
      <c r="C466" s="11"/>
      <c r="D466" s="53" t="s">
        <v>147</v>
      </c>
      <c r="E466" s="11"/>
      <c r="F466" s="10" t="s">
        <v>148</v>
      </c>
      <c r="G466" s="8">
        <f>G467</f>
        <v>8191.5</v>
      </c>
    </row>
    <row r="467" spans="2:7" ht="51" customHeight="1">
      <c r="B467" s="28"/>
      <c r="C467" s="11"/>
      <c r="D467" s="53" t="s">
        <v>149</v>
      </c>
      <c r="E467" s="66"/>
      <c r="F467" s="66" t="s">
        <v>150</v>
      </c>
      <c r="G467" s="8">
        <f>G473+G468</f>
        <v>8191.5</v>
      </c>
    </row>
    <row r="468" spans="2:7" ht="31.5" customHeight="1">
      <c r="B468" s="28"/>
      <c r="C468" s="11"/>
      <c r="D468" s="53" t="s">
        <v>168</v>
      </c>
      <c r="E468" s="93"/>
      <c r="F468" s="94" t="s">
        <v>169</v>
      </c>
      <c r="G468" s="8">
        <f>G469+G471</f>
        <v>1745.5</v>
      </c>
    </row>
    <row r="469" spans="2:7" ht="36.75" customHeight="1">
      <c r="B469" s="28"/>
      <c r="C469" s="11"/>
      <c r="D469" s="53" t="s">
        <v>170</v>
      </c>
      <c r="E469" s="12"/>
      <c r="F469" s="84" t="s">
        <v>171</v>
      </c>
      <c r="G469" s="8">
        <f>G470</f>
        <v>1245.5</v>
      </c>
    </row>
    <row r="470" spans="2:7" ht="33" customHeight="1">
      <c r="B470" s="28"/>
      <c r="C470" s="11"/>
      <c r="D470" s="53"/>
      <c r="E470" s="83" t="s">
        <v>75</v>
      </c>
      <c r="F470" s="69" t="s">
        <v>76</v>
      </c>
      <c r="G470" s="8">
        <v>1245.5</v>
      </c>
    </row>
    <row r="471" spans="2:7" ht="33" customHeight="1">
      <c r="B471" s="28"/>
      <c r="C471" s="11"/>
      <c r="D471" s="53" t="s">
        <v>172</v>
      </c>
      <c r="E471" s="69"/>
      <c r="F471" s="69" t="s">
        <v>173</v>
      </c>
      <c r="G471" s="8">
        <f>G472</f>
        <v>500</v>
      </c>
    </row>
    <row r="472" spans="2:7" ht="35.25" customHeight="1">
      <c r="B472" s="28"/>
      <c r="C472" s="11"/>
      <c r="D472" s="53"/>
      <c r="E472" s="86" t="s">
        <v>154</v>
      </c>
      <c r="F472" s="87" t="s">
        <v>155</v>
      </c>
      <c r="G472" s="8">
        <v>500</v>
      </c>
    </row>
    <row r="473" spans="2:7" ht="50.25" customHeight="1">
      <c r="B473" s="28"/>
      <c r="C473" s="11"/>
      <c r="D473" s="53" t="s">
        <v>176</v>
      </c>
      <c r="E473" s="95"/>
      <c r="F473" s="10" t="s">
        <v>177</v>
      </c>
      <c r="G473" s="8">
        <f>G474</f>
        <v>6446</v>
      </c>
    </row>
    <row r="474" spans="2:7" ht="61.5" customHeight="1">
      <c r="B474" s="28"/>
      <c r="C474" s="11"/>
      <c r="D474" s="53" t="s">
        <v>178</v>
      </c>
      <c r="E474" s="61"/>
      <c r="F474" s="61" t="s">
        <v>179</v>
      </c>
      <c r="G474" s="8">
        <f>G475</f>
        <v>6446</v>
      </c>
    </row>
    <row r="475" spans="2:7" ht="18.75" customHeight="1">
      <c r="B475" s="28"/>
      <c r="C475" s="11"/>
      <c r="D475" s="53"/>
      <c r="E475" s="79">
        <v>800</v>
      </c>
      <c r="F475" s="64" t="s">
        <v>134</v>
      </c>
      <c r="G475" s="8">
        <v>6446</v>
      </c>
    </row>
    <row r="476" spans="2:7" ht="21" customHeight="1">
      <c r="B476" s="28"/>
      <c r="C476" s="11" t="s">
        <v>442</v>
      </c>
      <c r="D476" s="11"/>
      <c r="E476" s="14"/>
      <c r="F476" s="31" t="s">
        <v>443</v>
      </c>
      <c r="G476" s="8">
        <f t="shared" ref="G476:G481" si="2">G477</f>
        <v>100</v>
      </c>
    </row>
    <row r="477" spans="2:7" ht="30.75" customHeight="1">
      <c r="B477" s="28"/>
      <c r="C477" s="79" t="s">
        <v>444</v>
      </c>
      <c r="D477" s="98"/>
      <c r="E477" s="91"/>
      <c r="F477" s="64" t="s">
        <v>445</v>
      </c>
      <c r="G477" s="8">
        <f t="shared" si="2"/>
        <v>100</v>
      </c>
    </row>
    <row r="478" spans="2:7" ht="49.5" customHeight="1">
      <c r="B478" s="28"/>
      <c r="C478" s="79"/>
      <c r="D478" s="53" t="s">
        <v>147</v>
      </c>
      <c r="E478" s="11"/>
      <c r="F478" s="10" t="s">
        <v>148</v>
      </c>
      <c r="G478" s="8">
        <f t="shared" si="2"/>
        <v>100</v>
      </c>
    </row>
    <row r="479" spans="2:7" ht="22.5" customHeight="1">
      <c r="B479" s="28"/>
      <c r="C479" s="79"/>
      <c r="D479" s="53" t="s">
        <v>180</v>
      </c>
      <c r="E479" s="79"/>
      <c r="F479" s="66" t="s">
        <v>181</v>
      </c>
      <c r="G479" s="8">
        <f t="shared" si="2"/>
        <v>100</v>
      </c>
    </row>
    <row r="480" spans="2:7" ht="27.75" customHeight="1">
      <c r="B480" s="28"/>
      <c r="C480" s="79"/>
      <c r="D480" s="110" t="s">
        <v>182</v>
      </c>
      <c r="E480" s="127"/>
      <c r="F480" s="97" t="s">
        <v>183</v>
      </c>
      <c r="G480" s="56">
        <f t="shared" si="2"/>
        <v>100</v>
      </c>
    </row>
    <row r="481" spans="2:7" ht="37.5" customHeight="1">
      <c r="B481" s="28"/>
      <c r="C481" s="79"/>
      <c r="D481" s="53" t="s">
        <v>184</v>
      </c>
      <c r="E481" s="89"/>
      <c r="F481" s="89" t="s">
        <v>185</v>
      </c>
      <c r="G481" s="8">
        <f t="shared" si="2"/>
        <v>100</v>
      </c>
    </row>
    <row r="482" spans="2:7" ht="36.75" customHeight="1">
      <c r="B482" s="28"/>
      <c r="C482" s="79"/>
      <c r="D482" s="53"/>
      <c r="E482" s="83" t="s">
        <v>75</v>
      </c>
      <c r="F482" s="69" t="s">
        <v>76</v>
      </c>
      <c r="G482" s="8">
        <v>100</v>
      </c>
    </row>
    <row r="483" spans="2:7" ht="20.25" customHeight="1">
      <c r="B483" s="28"/>
      <c r="C483" s="11" t="s">
        <v>446</v>
      </c>
      <c r="D483" s="11"/>
      <c r="E483" s="14"/>
      <c r="F483" s="31" t="s">
        <v>447</v>
      </c>
      <c r="G483" s="8">
        <f t="shared" ref="G483:G488" si="3">G484</f>
        <v>3987.2</v>
      </c>
    </row>
    <row r="484" spans="2:7" ht="16.5" customHeight="1">
      <c r="B484" s="28"/>
      <c r="C484" s="11" t="s">
        <v>448</v>
      </c>
      <c r="D484" s="13"/>
      <c r="E484" s="32"/>
      <c r="F484" s="10" t="s">
        <v>449</v>
      </c>
      <c r="G484" s="8">
        <f t="shared" si="3"/>
        <v>3987.2</v>
      </c>
    </row>
    <row r="485" spans="2:7" ht="47.25" customHeight="1">
      <c r="B485" s="28"/>
      <c r="C485" s="79"/>
      <c r="D485" s="53" t="s">
        <v>147</v>
      </c>
      <c r="E485" s="10"/>
      <c r="F485" s="10" t="s">
        <v>499</v>
      </c>
      <c r="G485" s="8">
        <f t="shared" si="3"/>
        <v>3987.2</v>
      </c>
    </row>
    <row r="486" spans="2:7" ht="54" customHeight="1">
      <c r="B486" s="28"/>
      <c r="C486" s="79"/>
      <c r="D486" s="53" t="s">
        <v>149</v>
      </c>
      <c r="E486" s="66"/>
      <c r="F486" s="66" t="s">
        <v>150</v>
      </c>
      <c r="G486" s="8">
        <f t="shared" si="3"/>
        <v>3987.2</v>
      </c>
    </row>
    <row r="487" spans="2:7" ht="47.25" customHeight="1">
      <c r="B487" s="28"/>
      <c r="C487" s="79"/>
      <c r="D487" s="53" t="s">
        <v>151</v>
      </c>
      <c r="E487" s="84"/>
      <c r="F487" s="84" t="s">
        <v>500</v>
      </c>
      <c r="G487" s="8">
        <f t="shared" si="3"/>
        <v>3987.2</v>
      </c>
    </row>
    <row r="488" spans="2:7" ht="60.75" customHeight="1">
      <c r="B488" s="28"/>
      <c r="C488" s="79"/>
      <c r="D488" s="53" t="s">
        <v>153</v>
      </c>
      <c r="E488" s="85"/>
      <c r="F488" s="85" t="s">
        <v>545</v>
      </c>
      <c r="G488" s="8">
        <f t="shared" si="3"/>
        <v>3987.2</v>
      </c>
    </row>
    <row r="489" spans="2:7" ht="31.5" customHeight="1">
      <c r="B489" s="28"/>
      <c r="C489" s="79"/>
      <c r="D489" s="53"/>
      <c r="E489" s="86" t="s">
        <v>154</v>
      </c>
      <c r="F489" s="87" t="s">
        <v>155</v>
      </c>
      <c r="G489" s="8">
        <v>3987.2</v>
      </c>
    </row>
    <row r="490" spans="2:7" ht="15">
      <c r="B490" s="28"/>
      <c r="C490" s="11">
        <v>1000</v>
      </c>
      <c r="D490" s="14"/>
      <c r="E490" s="14"/>
      <c r="F490" s="31" t="s">
        <v>465</v>
      </c>
      <c r="G490" s="8">
        <f>G491+G501+G496</f>
        <v>10228.95024</v>
      </c>
    </row>
    <row r="491" spans="2:7" ht="15">
      <c r="B491" s="28"/>
      <c r="C491" s="79">
        <v>1001</v>
      </c>
      <c r="D491" s="79"/>
      <c r="E491" s="79"/>
      <c r="F491" s="128" t="s">
        <v>501</v>
      </c>
      <c r="G491" s="56">
        <f>G492</f>
        <v>2442.3000000000002</v>
      </c>
    </row>
    <row r="492" spans="2:7" ht="17.25" customHeight="1">
      <c r="B492" s="28"/>
      <c r="C492" s="79"/>
      <c r="D492" s="83" t="s">
        <v>372</v>
      </c>
      <c r="E492" s="83"/>
      <c r="F492" s="104" t="s">
        <v>373</v>
      </c>
      <c r="G492" s="56">
        <f>G493</f>
        <v>2442.3000000000002</v>
      </c>
    </row>
    <row r="493" spans="2:7" ht="31.15" customHeight="1">
      <c r="B493" s="28"/>
      <c r="C493" s="79"/>
      <c r="D493" s="53" t="s">
        <v>407</v>
      </c>
      <c r="E493" s="75"/>
      <c r="F493" s="66" t="s">
        <v>408</v>
      </c>
      <c r="G493" s="56">
        <f>G494</f>
        <v>2442.3000000000002</v>
      </c>
    </row>
    <row r="494" spans="2:7" ht="48" customHeight="1">
      <c r="B494" s="28"/>
      <c r="C494" s="79"/>
      <c r="D494" s="53" t="s">
        <v>425</v>
      </c>
      <c r="E494" s="66"/>
      <c r="F494" s="66" t="s">
        <v>426</v>
      </c>
      <c r="G494" s="56">
        <f>G495</f>
        <v>2442.3000000000002</v>
      </c>
    </row>
    <row r="495" spans="2:7" ht="31.5" customHeight="1">
      <c r="B495" s="28"/>
      <c r="C495" s="79"/>
      <c r="D495" s="79"/>
      <c r="E495" s="59" t="s">
        <v>65</v>
      </c>
      <c r="F495" s="72" t="s">
        <v>66</v>
      </c>
      <c r="G495" s="56">
        <v>2442.3000000000002</v>
      </c>
    </row>
    <row r="496" spans="2:7" ht="21" customHeight="1">
      <c r="B496" s="28"/>
      <c r="C496" s="11">
        <v>1003</v>
      </c>
      <c r="D496" s="11"/>
      <c r="E496" s="14"/>
      <c r="F496" s="10" t="s">
        <v>466</v>
      </c>
      <c r="G496" s="56">
        <f>G497</f>
        <v>1301.58</v>
      </c>
    </row>
    <row r="497" spans="2:7" ht="16.5" customHeight="1">
      <c r="B497" s="28"/>
      <c r="C497" s="79"/>
      <c r="D497" s="83" t="s">
        <v>372</v>
      </c>
      <c r="E497" s="83"/>
      <c r="F497" s="104" t="s">
        <v>373</v>
      </c>
      <c r="G497" s="56">
        <f>G498</f>
        <v>1301.58</v>
      </c>
    </row>
    <row r="498" spans="2:7" ht="33.75" customHeight="1">
      <c r="B498" s="28"/>
      <c r="C498" s="79"/>
      <c r="D498" s="53" t="s">
        <v>407</v>
      </c>
      <c r="E498" s="75"/>
      <c r="F498" s="66" t="s">
        <v>408</v>
      </c>
      <c r="G498" s="56">
        <f>G499</f>
        <v>1301.58</v>
      </c>
    </row>
    <row r="499" spans="2:7" ht="102.75" customHeight="1">
      <c r="B499" s="28"/>
      <c r="C499" s="79"/>
      <c r="D499" s="111" t="s">
        <v>533</v>
      </c>
      <c r="E499" s="112"/>
      <c r="F499" s="113" t="s">
        <v>532</v>
      </c>
      <c r="G499" s="56">
        <f>G500</f>
        <v>1301.58</v>
      </c>
    </row>
    <row r="500" spans="2:7" ht="31.5" customHeight="1">
      <c r="B500" s="28"/>
      <c r="C500" s="79"/>
      <c r="D500" s="75"/>
      <c r="E500" s="59" t="s">
        <v>65</v>
      </c>
      <c r="F500" s="72" t="s">
        <v>66</v>
      </c>
      <c r="G500" s="56">
        <v>1301.58</v>
      </c>
    </row>
    <row r="501" spans="2:7" ht="18.75" customHeight="1">
      <c r="B501" s="28"/>
      <c r="C501" s="79">
        <v>1004</v>
      </c>
      <c r="D501" s="79"/>
      <c r="E501" s="59"/>
      <c r="F501" s="72" t="s">
        <v>468</v>
      </c>
      <c r="G501" s="56">
        <f>G502</f>
        <v>6485.07024</v>
      </c>
    </row>
    <row r="502" spans="2:7" ht="22.5" customHeight="1">
      <c r="B502" s="28"/>
      <c r="C502" s="79"/>
      <c r="D502" s="83" t="s">
        <v>372</v>
      </c>
      <c r="E502" s="83"/>
      <c r="F502" s="104" t="s">
        <v>373</v>
      </c>
      <c r="G502" s="56">
        <f>G503</f>
        <v>6485.07024</v>
      </c>
    </row>
    <row r="503" spans="2:7" ht="31.5" customHeight="1">
      <c r="B503" s="28"/>
      <c r="C503" s="79"/>
      <c r="D503" s="53" t="s">
        <v>407</v>
      </c>
      <c r="E503" s="75"/>
      <c r="F503" s="66" t="s">
        <v>408</v>
      </c>
      <c r="G503" s="56">
        <f>G504</f>
        <v>6485.07024</v>
      </c>
    </row>
    <row r="504" spans="2:7" ht="108.75" customHeight="1">
      <c r="B504" s="28"/>
      <c r="C504" s="79"/>
      <c r="D504" s="53" t="s">
        <v>411</v>
      </c>
      <c r="E504" s="83"/>
      <c r="F504" s="69" t="s">
        <v>412</v>
      </c>
      <c r="G504" s="56">
        <f>G505</f>
        <v>6485.07024</v>
      </c>
    </row>
    <row r="505" spans="2:7" ht="36.75" customHeight="1">
      <c r="B505" s="28"/>
      <c r="C505" s="79"/>
      <c r="D505" s="7"/>
      <c r="E505" s="83" t="s">
        <v>154</v>
      </c>
      <c r="F505" s="87" t="s">
        <v>155</v>
      </c>
      <c r="G505" s="56">
        <v>6485.07024</v>
      </c>
    </row>
    <row r="506" spans="2:7" ht="34.5" customHeight="1">
      <c r="B506" s="121">
        <v>580</v>
      </c>
      <c r="C506" s="79"/>
      <c r="D506" s="7"/>
      <c r="E506" s="63"/>
      <c r="F506" s="13" t="s">
        <v>502</v>
      </c>
      <c r="G506" s="120">
        <f>G507</f>
        <v>1813.8</v>
      </c>
    </row>
    <row r="507" spans="2:7" ht="15">
      <c r="B507" s="28"/>
      <c r="C507" s="11" t="s">
        <v>433</v>
      </c>
      <c r="D507" s="11"/>
      <c r="E507" s="14"/>
      <c r="F507" s="118" t="s">
        <v>434</v>
      </c>
      <c r="G507" s="56">
        <f>G508</f>
        <v>1813.8</v>
      </c>
    </row>
    <row r="508" spans="2:7" ht="51" customHeight="1">
      <c r="B508" s="28"/>
      <c r="C508" s="9" t="s">
        <v>503</v>
      </c>
      <c r="D508" s="11"/>
      <c r="E508" s="14"/>
      <c r="F508" s="61" t="s">
        <v>504</v>
      </c>
      <c r="G508" s="8">
        <f>G509</f>
        <v>1813.8</v>
      </c>
    </row>
    <row r="509" spans="2:7" ht="19.5" customHeight="1">
      <c r="B509" s="28"/>
      <c r="C509" s="9"/>
      <c r="D509" s="83" t="s">
        <v>372</v>
      </c>
      <c r="E509" s="83"/>
      <c r="F509" s="119" t="s">
        <v>373</v>
      </c>
      <c r="G509" s="8">
        <f>G510</f>
        <v>1813.8</v>
      </c>
    </row>
    <row r="510" spans="2:7" ht="32.25" customHeight="1">
      <c r="B510" s="28"/>
      <c r="C510" s="9"/>
      <c r="D510" s="53" t="s">
        <v>374</v>
      </c>
      <c r="E510" s="15"/>
      <c r="F510" s="66" t="s">
        <v>375</v>
      </c>
      <c r="G510" s="56">
        <f>G511+G513+G517</f>
        <v>1813.8</v>
      </c>
    </row>
    <row r="511" spans="2:7" ht="32.25" customHeight="1">
      <c r="B511" s="28"/>
      <c r="C511" s="9"/>
      <c r="D511" s="53" t="s">
        <v>378</v>
      </c>
      <c r="E511" s="15"/>
      <c r="F511" s="66" t="s">
        <v>379</v>
      </c>
      <c r="G511" s="56">
        <f>G512</f>
        <v>754.8</v>
      </c>
    </row>
    <row r="512" spans="2:7" ht="80.25" customHeight="1">
      <c r="B512" s="28"/>
      <c r="C512" s="9"/>
      <c r="D512" s="53"/>
      <c r="E512" s="83" t="s">
        <v>252</v>
      </c>
      <c r="F512" s="69" t="s">
        <v>253</v>
      </c>
      <c r="G512" s="56">
        <v>754.8</v>
      </c>
    </row>
    <row r="513" spans="2:35" ht="32.25" customHeight="1">
      <c r="B513" s="28"/>
      <c r="C513" s="9"/>
      <c r="D513" s="53" t="s">
        <v>384</v>
      </c>
      <c r="E513" s="75"/>
      <c r="F513" s="66" t="s">
        <v>279</v>
      </c>
      <c r="G513" s="8">
        <f>G514+G515+G516</f>
        <v>605.80000000000007</v>
      </c>
      <c r="AI513" s="30"/>
    </row>
    <row r="514" spans="2:35" ht="79.5" customHeight="1">
      <c r="B514" s="28"/>
      <c r="C514" s="98"/>
      <c r="D514" s="79"/>
      <c r="E514" s="83" t="s">
        <v>252</v>
      </c>
      <c r="F514" s="69" t="s">
        <v>253</v>
      </c>
      <c r="G514" s="8">
        <v>508.84500000000003</v>
      </c>
    </row>
    <row r="515" spans="2:35" ht="33" customHeight="1">
      <c r="B515" s="28"/>
      <c r="C515" s="98"/>
      <c r="D515" s="63"/>
      <c r="E515" s="83" t="s">
        <v>75</v>
      </c>
      <c r="F515" s="69" t="s">
        <v>76</v>
      </c>
      <c r="G515" s="8">
        <v>96.22</v>
      </c>
    </row>
    <row r="516" spans="2:35" ht="17.25" customHeight="1">
      <c r="B516" s="28"/>
      <c r="C516" s="98"/>
      <c r="D516" s="63"/>
      <c r="E516" s="79">
        <v>800</v>
      </c>
      <c r="F516" s="64" t="s">
        <v>134</v>
      </c>
      <c r="G516" s="8">
        <v>0.73499999999999999</v>
      </c>
    </row>
    <row r="517" spans="2:35" ht="40.5" customHeight="1">
      <c r="B517" s="28"/>
      <c r="C517" s="98"/>
      <c r="D517" s="53" t="s">
        <v>385</v>
      </c>
      <c r="E517" s="66"/>
      <c r="F517" s="66" t="s">
        <v>386</v>
      </c>
      <c r="G517" s="8">
        <f>G518+G519</f>
        <v>453.20000000000005</v>
      </c>
    </row>
    <row r="518" spans="2:35" ht="78" customHeight="1">
      <c r="B518" s="28"/>
      <c r="C518" s="98"/>
      <c r="D518" s="79"/>
      <c r="E518" s="83" t="s">
        <v>252</v>
      </c>
      <c r="F518" s="69" t="s">
        <v>253</v>
      </c>
      <c r="G518" s="8">
        <v>370.84500000000003</v>
      </c>
    </row>
    <row r="519" spans="2:35" ht="32.25" customHeight="1">
      <c r="B519" s="28"/>
      <c r="C519" s="98"/>
      <c r="D519" s="79"/>
      <c r="E519" s="83" t="s">
        <v>75</v>
      </c>
      <c r="F519" s="69" t="s">
        <v>76</v>
      </c>
      <c r="G519" s="8">
        <v>82.355000000000004</v>
      </c>
    </row>
    <row r="520" spans="2:35" ht="37.5" customHeight="1">
      <c r="B520" s="129">
        <v>980</v>
      </c>
      <c r="C520" s="28"/>
      <c r="D520" s="86"/>
      <c r="E520" s="79"/>
      <c r="F520" s="13" t="s">
        <v>505</v>
      </c>
      <c r="G520" s="120">
        <f>G521+G563+G543+G552</f>
        <v>59999.9</v>
      </c>
    </row>
    <row r="521" spans="2:35" ht="15">
      <c r="B521" s="28"/>
      <c r="C521" s="11" t="s">
        <v>433</v>
      </c>
      <c r="D521" s="11"/>
      <c r="E521" s="14"/>
      <c r="F521" s="118" t="s">
        <v>434</v>
      </c>
      <c r="G521" s="8">
        <f>G522+G532+G538</f>
        <v>19024</v>
      </c>
    </row>
    <row r="522" spans="2:35" ht="49.5" customHeight="1">
      <c r="B522" s="28"/>
      <c r="C522" s="9" t="s">
        <v>503</v>
      </c>
      <c r="D522" s="11"/>
      <c r="E522" s="14"/>
      <c r="F522" s="61" t="s">
        <v>504</v>
      </c>
      <c r="G522" s="8">
        <f>G523</f>
        <v>6229.9000000000005</v>
      </c>
    </row>
    <row r="523" spans="2:35" ht="61.5" customHeight="1">
      <c r="B523" s="28"/>
      <c r="C523" s="9"/>
      <c r="D523" s="53" t="s">
        <v>260</v>
      </c>
      <c r="E523" s="66"/>
      <c r="F523" s="66" t="s">
        <v>506</v>
      </c>
      <c r="G523" s="8">
        <f>G524</f>
        <v>6229.9000000000005</v>
      </c>
    </row>
    <row r="524" spans="2:35" ht="32.25" customHeight="1">
      <c r="B524" s="28"/>
      <c r="C524" s="9"/>
      <c r="D524" s="53" t="s">
        <v>274</v>
      </c>
      <c r="E524" s="61"/>
      <c r="F524" s="61" t="s">
        <v>275</v>
      </c>
      <c r="G524" s="8">
        <f>G525</f>
        <v>6229.9000000000005</v>
      </c>
    </row>
    <row r="525" spans="2:35" ht="37.5" customHeight="1">
      <c r="B525" s="28"/>
      <c r="C525" s="9"/>
      <c r="D525" s="53" t="s">
        <v>276</v>
      </c>
      <c r="E525" s="66"/>
      <c r="F525" s="66" t="s">
        <v>277</v>
      </c>
      <c r="G525" s="8">
        <f>G526+G529</f>
        <v>6229.9000000000005</v>
      </c>
    </row>
    <row r="526" spans="2:35" ht="30" customHeight="1">
      <c r="B526" s="28"/>
      <c r="C526" s="9"/>
      <c r="D526" s="53" t="s">
        <v>278</v>
      </c>
      <c r="E526" s="66"/>
      <c r="F526" s="66" t="s">
        <v>279</v>
      </c>
      <c r="G526" s="8">
        <f>G527+G528</f>
        <v>6081.2000000000007</v>
      </c>
    </row>
    <row r="527" spans="2:35" ht="80.25" customHeight="1">
      <c r="B527" s="28"/>
      <c r="C527" s="9"/>
      <c r="D527" s="11"/>
      <c r="E527" s="79">
        <v>100</v>
      </c>
      <c r="F527" s="69" t="s">
        <v>253</v>
      </c>
      <c r="G527" s="8">
        <v>5661.4480000000003</v>
      </c>
    </row>
    <row r="528" spans="2:35" ht="30">
      <c r="B528" s="28"/>
      <c r="C528" s="9"/>
      <c r="D528" s="11"/>
      <c r="E528" s="79">
        <v>200</v>
      </c>
      <c r="F528" s="69" t="s">
        <v>76</v>
      </c>
      <c r="G528" s="8">
        <v>419.75200000000001</v>
      </c>
    </row>
    <row r="529" spans="2:7" ht="30">
      <c r="B529" s="28"/>
      <c r="C529" s="9"/>
      <c r="D529" s="53" t="s">
        <v>280</v>
      </c>
      <c r="E529" s="64"/>
      <c r="F529" s="64" t="s">
        <v>281</v>
      </c>
      <c r="G529" s="8">
        <f>G530+G531</f>
        <v>148.69999999999999</v>
      </c>
    </row>
    <row r="530" spans="2:7" ht="75">
      <c r="B530" s="28"/>
      <c r="C530" s="9"/>
      <c r="D530" s="79"/>
      <c r="E530" s="83" t="s">
        <v>252</v>
      </c>
      <c r="F530" s="69" t="s">
        <v>253</v>
      </c>
      <c r="G530" s="8">
        <v>119</v>
      </c>
    </row>
    <row r="531" spans="2:7" ht="39.75" customHeight="1">
      <c r="B531" s="28"/>
      <c r="C531" s="9"/>
      <c r="D531" s="79"/>
      <c r="E531" s="83" t="s">
        <v>75</v>
      </c>
      <c r="F531" s="69" t="s">
        <v>76</v>
      </c>
      <c r="G531" s="8">
        <v>29.7</v>
      </c>
    </row>
    <row r="532" spans="2:7" ht="15">
      <c r="B532" s="28"/>
      <c r="C532" s="79" t="s">
        <v>507</v>
      </c>
      <c r="D532" s="79"/>
      <c r="E532" s="79"/>
      <c r="F532" s="64" t="s">
        <v>508</v>
      </c>
      <c r="G532" s="56">
        <f>G533</f>
        <v>800</v>
      </c>
    </row>
    <row r="533" spans="2:7" ht="60">
      <c r="B533" s="28"/>
      <c r="C533" s="79"/>
      <c r="D533" s="53" t="s">
        <v>260</v>
      </c>
      <c r="E533" s="66"/>
      <c r="F533" s="66" t="s">
        <v>506</v>
      </c>
      <c r="G533" s="56">
        <f>G534</f>
        <v>800</v>
      </c>
    </row>
    <row r="534" spans="2:7" ht="36.75" customHeight="1">
      <c r="B534" s="28"/>
      <c r="C534" s="79"/>
      <c r="D534" s="53" t="s">
        <v>262</v>
      </c>
      <c r="E534" s="61"/>
      <c r="F534" s="61" t="s">
        <v>263</v>
      </c>
      <c r="G534" s="56">
        <f>G535</f>
        <v>800</v>
      </c>
    </row>
    <row r="535" spans="2:7" ht="66.75" customHeight="1">
      <c r="B535" s="28"/>
      <c r="C535" s="79"/>
      <c r="D535" s="53" t="s">
        <v>264</v>
      </c>
      <c r="E535" s="10"/>
      <c r="F535" s="10" t="s">
        <v>265</v>
      </c>
      <c r="G535" s="56">
        <f>G536</f>
        <v>800</v>
      </c>
    </row>
    <row r="536" spans="2:7" ht="30">
      <c r="B536" s="28"/>
      <c r="C536" s="79"/>
      <c r="D536" s="53" t="s">
        <v>266</v>
      </c>
      <c r="E536" s="104"/>
      <c r="F536" s="104" t="s">
        <v>267</v>
      </c>
      <c r="G536" s="56">
        <f>G537</f>
        <v>800</v>
      </c>
    </row>
    <row r="537" spans="2:7" ht="15">
      <c r="B537" s="28"/>
      <c r="C537" s="79"/>
      <c r="D537" s="108"/>
      <c r="E537" s="79">
        <v>800</v>
      </c>
      <c r="F537" s="64" t="s">
        <v>134</v>
      </c>
      <c r="G537" s="56">
        <v>800</v>
      </c>
    </row>
    <row r="538" spans="2:7" ht="15">
      <c r="B538" s="28"/>
      <c r="C538" s="79" t="s">
        <v>437</v>
      </c>
      <c r="D538" s="79"/>
      <c r="E538" s="79"/>
      <c r="F538" s="64" t="s">
        <v>438</v>
      </c>
      <c r="G538" s="56">
        <f>G539</f>
        <v>11994.1</v>
      </c>
    </row>
    <row r="539" spans="2:7" ht="15">
      <c r="B539" s="28"/>
      <c r="C539" s="79"/>
      <c r="D539" s="83" t="s">
        <v>372</v>
      </c>
      <c r="E539" s="83"/>
      <c r="F539" s="104" t="s">
        <v>373</v>
      </c>
      <c r="G539" s="130">
        <f>G540</f>
        <v>11994.1</v>
      </c>
    </row>
    <row r="540" spans="2:7" ht="33.75" customHeight="1">
      <c r="B540" s="28"/>
      <c r="C540" s="79"/>
      <c r="D540" s="53" t="s">
        <v>407</v>
      </c>
      <c r="E540" s="75"/>
      <c r="F540" s="66" t="s">
        <v>408</v>
      </c>
      <c r="G540" s="130">
        <f>G541</f>
        <v>11994.1</v>
      </c>
    </row>
    <row r="541" spans="2:7" ht="66" customHeight="1">
      <c r="B541" s="28"/>
      <c r="C541" s="79"/>
      <c r="D541" s="53" t="s">
        <v>421</v>
      </c>
      <c r="E541" s="79"/>
      <c r="F541" s="114" t="s">
        <v>422</v>
      </c>
      <c r="G541" s="56">
        <f>G542</f>
        <v>11994.1</v>
      </c>
    </row>
    <row r="542" spans="2:7" ht="15">
      <c r="B542" s="28"/>
      <c r="C542" s="79"/>
      <c r="D542" s="7"/>
      <c r="E542" s="79">
        <v>800</v>
      </c>
      <c r="F542" s="64" t="s">
        <v>134</v>
      </c>
      <c r="G542" s="56">
        <v>11994.1</v>
      </c>
    </row>
    <row r="543" spans="2:7" ht="15">
      <c r="B543" s="28"/>
      <c r="C543" s="11" t="s">
        <v>480</v>
      </c>
      <c r="D543" s="14"/>
      <c r="E543" s="14"/>
      <c r="F543" s="125" t="s">
        <v>481</v>
      </c>
      <c r="G543" s="56">
        <f t="shared" ref="G543:G550" si="4">G544</f>
        <v>3508.3</v>
      </c>
    </row>
    <row r="544" spans="2:7" ht="15">
      <c r="B544" s="28"/>
      <c r="C544" s="11" t="s">
        <v>489</v>
      </c>
      <c r="D544" s="32"/>
      <c r="E544" s="14"/>
      <c r="F544" s="77" t="s">
        <v>490</v>
      </c>
      <c r="G544" s="56">
        <f t="shared" si="4"/>
        <v>3508.3</v>
      </c>
    </row>
    <row r="545" spans="2:7" ht="60">
      <c r="B545" s="28"/>
      <c r="C545" s="79"/>
      <c r="D545" s="53" t="s">
        <v>147</v>
      </c>
      <c r="E545" s="11"/>
      <c r="F545" s="10" t="s">
        <v>148</v>
      </c>
      <c r="G545" s="56">
        <f t="shared" si="4"/>
        <v>3508.3</v>
      </c>
    </row>
    <row r="546" spans="2:7" ht="45">
      <c r="B546" s="28"/>
      <c r="C546" s="79"/>
      <c r="D546" s="53" t="s">
        <v>149</v>
      </c>
      <c r="E546" s="66"/>
      <c r="F546" s="66" t="s">
        <v>150</v>
      </c>
      <c r="G546" s="56">
        <f t="shared" si="4"/>
        <v>3508.3</v>
      </c>
    </row>
    <row r="547" spans="2:7" ht="45">
      <c r="B547" s="28"/>
      <c r="C547" s="79"/>
      <c r="D547" s="53" t="s">
        <v>156</v>
      </c>
      <c r="E547" s="88"/>
      <c r="F547" s="89" t="s">
        <v>157</v>
      </c>
      <c r="G547" s="56">
        <f>G550+G548</f>
        <v>3508.3</v>
      </c>
    </row>
    <row r="548" spans="2:7" ht="38.25" customHeight="1">
      <c r="B548" s="28"/>
      <c r="C548" s="79"/>
      <c r="D548" s="53" t="s">
        <v>552</v>
      </c>
      <c r="E548" s="61"/>
      <c r="F548" s="61" t="s">
        <v>553</v>
      </c>
      <c r="G548" s="8">
        <f>G549</f>
        <v>2400</v>
      </c>
    </row>
    <row r="549" spans="2:7" ht="15">
      <c r="B549" s="28"/>
      <c r="C549" s="79"/>
      <c r="D549" s="91"/>
      <c r="E549" s="63" t="s">
        <v>166</v>
      </c>
      <c r="F549" s="64" t="s">
        <v>167</v>
      </c>
      <c r="G549" s="8">
        <v>2400</v>
      </c>
    </row>
    <row r="550" spans="2:7" ht="60">
      <c r="B550" s="28"/>
      <c r="C550" s="79"/>
      <c r="D550" s="53" t="s">
        <v>164</v>
      </c>
      <c r="E550" s="92"/>
      <c r="F550" s="92" t="s">
        <v>165</v>
      </c>
      <c r="G550" s="8">
        <f t="shared" si="4"/>
        <v>1108.3</v>
      </c>
    </row>
    <row r="551" spans="2:7" ht="15">
      <c r="B551" s="28"/>
      <c r="C551" s="79"/>
      <c r="D551" s="91"/>
      <c r="E551" s="63" t="s">
        <v>166</v>
      </c>
      <c r="F551" s="64" t="s">
        <v>167</v>
      </c>
      <c r="G551" s="8">
        <v>1108.3</v>
      </c>
    </row>
    <row r="552" spans="2:7" ht="15">
      <c r="B552" s="28"/>
      <c r="C552" s="11" t="s">
        <v>493</v>
      </c>
      <c r="D552" s="53"/>
      <c r="E552" s="79"/>
      <c r="F552" s="78" t="s">
        <v>494</v>
      </c>
      <c r="G552" s="8">
        <f>G553+G558</f>
        <v>1049.5</v>
      </c>
    </row>
    <row r="553" spans="2:7" ht="15">
      <c r="B553" s="28"/>
      <c r="C553" s="11" t="s">
        <v>497</v>
      </c>
      <c r="D553" s="63"/>
      <c r="E553" s="73"/>
      <c r="F553" s="87" t="s">
        <v>498</v>
      </c>
      <c r="G553" s="8">
        <f>G554</f>
        <v>326.2</v>
      </c>
    </row>
    <row r="554" spans="2:7" ht="15">
      <c r="B554" s="28"/>
      <c r="C554" s="79"/>
      <c r="D554" s="83" t="s">
        <v>372</v>
      </c>
      <c r="E554" s="83"/>
      <c r="F554" s="104" t="s">
        <v>373</v>
      </c>
      <c r="G554" s="8">
        <f>G555</f>
        <v>326.2</v>
      </c>
    </row>
    <row r="555" spans="2:7" ht="30">
      <c r="B555" s="28"/>
      <c r="C555" s="79"/>
      <c r="D555" s="53" t="s">
        <v>407</v>
      </c>
      <c r="E555" s="75"/>
      <c r="F555" s="66" t="s">
        <v>408</v>
      </c>
      <c r="G555" s="8">
        <f>G556</f>
        <v>326.2</v>
      </c>
    </row>
    <row r="556" spans="2:7" ht="45">
      <c r="B556" s="28"/>
      <c r="C556" s="79"/>
      <c r="D556" s="53" t="s">
        <v>556</v>
      </c>
      <c r="E556" s="79"/>
      <c r="F556" s="66" t="s">
        <v>557</v>
      </c>
      <c r="G556" s="8">
        <f>G557</f>
        <v>326.2</v>
      </c>
    </row>
    <row r="557" spans="2:7" ht="15">
      <c r="B557" s="28"/>
      <c r="C557" s="79"/>
      <c r="D557" s="110"/>
      <c r="E557" s="63" t="s">
        <v>166</v>
      </c>
      <c r="F557" s="64" t="s">
        <v>167</v>
      </c>
      <c r="G557" s="8">
        <v>326.2</v>
      </c>
    </row>
    <row r="558" spans="2:7" ht="15">
      <c r="B558" s="28"/>
      <c r="C558" s="11" t="s">
        <v>558</v>
      </c>
      <c r="D558" s="110"/>
      <c r="E558" s="63"/>
      <c r="F558" s="64" t="s">
        <v>559</v>
      </c>
      <c r="G558" s="8">
        <f>G559</f>
        <v>723.3</v>
      </c>
    </row>
    <row r="559" spans="2:7" ht="15">
      <c r="B559" s="28"/>
      <c r="C559" s="79"/>
      <c r="D559" s="83" t="s">
        <v>372</v>
      </c>
      <c r="E559" s="83"/>
      <c r="F559" s="104" t="s">
        <v>373</v>
      </c>
      <c r="G559" s="8">
        <f>G560</f>
        <v>723.3</v>
      </c>
    </row>
    <row r="560" spans="2:7" ht="30">
      <c r="B560" s="28"/>
      <c r="C560" s="79"/>
      <c r="D560" s="53" t="s">
        <v>407</v>
      </c>
      <c r="E560" s="75"/>
      <c r="F560" s="66" t="s">
        <v>408</v>
      </c>
      <c r="G560" s="8">
        <f>G561</f>
        <v>723.3</v>
      </c>
    </row>
    <row r="561" spans="2:33" ht="45">
      <c r="B561" s="28"/>
      <c r="C561" s="79"/>
      <c r="D561" s="53" t="s">
        <v>556</v>
      </c>
      <c r="E561" s="79"/>
      <c r="F561" s="66" t="s">
        <v>557</v>
      </c>
      <c r="G561" s="8">
        <f>G562</f>
        <v>723.3</v>
      </c>
    </row>
    <row r="562" spans="2:33" ht="15">
      <c r="B562" s="28"/>
      <c r="C562" s="79"/>
      <c r="D562" s="110"/>
      <c r="E562" s="63" t="s">
        <v>166</v>
      </c>
      <c r="F562" s="64" t="s">
        <v>167</v>
      </c>
      <c r="G562" s="8">
        <v>723.3</v>
      </c>
    </row>
    <row r="563" spans="2:33" ht="48" customHeight="1">
      <c r="B563" s="28"/>
      <c r="C563" s="11">
        <v>1400</v>
      </c>
      <c r="D563" s="14"/>
      <c r="E563" s="11"/>
      <c r="F563" s="10" t="s">
        <v>509</v>
      </c>
      <c r="G563" s="8">
        <f>G564</f>
        <v>36418.1</v>
      </c>
    </row>
    <row r="564" spans="2:33" ht="45">
      <c r="B564" s="28"/>
      <c r="C564" s="79">
        <v>1401</v>
      </c>
      <c r="D564" s="86"/>
      <c r="E564" s="63"/>
      <c r="F564" s="64" t="s">
        <v>510</v>
      </c>
      <c r="G564" s="8">
        <f>G565</f>
        <v>36418.1</v>
      </c>
    </row>
    <row r="565" spans="2:33" ht="66" customHeight="1">
      <c r="B565" s="28"/>
      <c r="C565" s="11"/>
      <c r="D565" s="53" t="s">
        <v>260</v>
      </c>
      <c r="E565" s="66"/>
      <c r="F565" s="66" t="s">
        <v>511</v>
      </c>
      <c r="G565" s="8">
        <f>G566</f>
        <v>36418.1</v>
      </c>
    </row>
    <row r="566" spans="2:33" ht="34.9" customHeight="1">
      <c r="B566" s="28"/>
      <c r="C566" s="11"/>
      <c r="D566" s="53" t="s">
        <v>268</v>
      </c>
      <c r="E566" s="61"/>
      <c r="F566" s="66" t="s">
        <v>269</v>
      </c>
      <c r="G566" s="8">
        <f>G568</f>
        <v>36418.1</v>
      </c>
    </row>
    <row r="567" spans="2:33" ht="34.9" customHeight="1">
      <c r="B567" s="28"/>
      <c r="C567" s="11"/>
      <c r="D567" s="53" t="s">
        <v>270</v>
      </c>
      <c r="E567" s="66"/>
      <c r="F567" s="66" t="s">
        <v>271</v>
      </c>
      <c r="G567" s="56">
        <f>G568</f>
        <v>36418.1</v>
      </c>
    </row>
    <row r="568" spans="2:33" ht="47.25" customHeight="1">
      <c r="B568" s="28"/>
      <c r="C568" s="11"/>
      <c r="D568" s="53" t="s">
        <v>272</v>
      </c>
      <c r="E568" s="66"/>
      <c r="F568" s="66" t="s">
        <v>273</v>
      </c>
      <c r="G568" s="56">
        <f>G569</f>
        <v>36418.1</v>
      </c>
    </row>
    <row r="569" spans="2:33" ht="19.5" customHeight="1">
      <c r="B569" s="28"/>
      <c r="C569" s="11"/>
      <c r="D569" s="86"/>
      <c r="E569" s="63" t="s">
        <v>166</v>
      </c>
      <c r="F569" s="64" t="s">
        <v>167</v>
      </c>
      <c r="G569" s="56">
        <v>36418.1</v>
      </c>
    </row>
    <row r="570" spans="2:33" ht="20.25" customHeight="1">
      <c r="B570" s="33"/>
      <c r="C570" s="33"/>
      <c r="D570" s="34"/>
      <c r="E570" s="35"/>
      <c r="F570" s="36" t="s">
        <v>512</v>
      </c>
      <c r="G570" s="19">
        <f>G17+G41+G319+G506+G520+G33</f>
        <v>595884.00699000002</v>
      </c>
      <c r="AE570" s="37" t="e">
        <f>AE17+#REF!+AE41+AE319+AE506+AE520</f>
        <v>#REF!</v>
      </c>
      <c r="AF570" s="38" t="s">
        <v>513</v>
      </c>
      <c r="AG570" s="23" t="s">
        <v>513</v>
      </c>
    </row>
    <row r="571" spans="2:33" ht="15.75" customHeight="1"/>
    <row r="572" spans="2:33" ht="18" hidden="1" customHeight="1">
      <c r="G572" s="20">
        <f>G570-'[1]6'!E375</f>
        <v>595884.00699000002</v>
      </c>
    </row>
    <row r="573" spans="2:33" ht="11.25" hidden="1" customHeight="1">
      <c r="G573" s="20">
        <f>G570-'[2]2.'!E488</f>
        <v>54461.031990000047</v>
      </c>
    </row>
    <row r="574" spans="2:33" hidden="1">
      <c r="G574" s="20">
        <f>G570-'[1]6'!E375</f>
        <v>595884.00699000002</v>
      </c>
    </row>
    <row r="575" spans="2:33" hidden="1">
      <c r="G575" s="20"/>
    </row>
    <row r="576" spans="2:33" hidden="1">
      <c r="G576" s="20">
        <f>G570-'2'!D398</f>
        <v>9.000010322779417E-5</v>
      </c>
    </row>
    <row r="577" spans="7:7">
      <c r="G577" s="51"/>
    </row>
    <row r="578" spans="7:7">
      <c r="G578" s="20"/>
    </row>
  </sheetData>
  <mergeCells count="9">
    <mergeCell ref="F8:G8"/>
    <mergeCell ref="F9:G9"/>
    <mergeCell ref="F10:G10"/>
    <mergeCell ref="B13:G13"/>
    <mergeCell ref="F1:G1"/>
    <mergeCell ref="F2:G2"/>
    <mergeCell ref="F3:G3"/>
    <mergeCell ref="F4:G4"/>
    <mergeCell ref="F7:G7"/>
  </mergeCells>
  <pageMargins left="0.17" right="0.23622047244094491" top="0.35433070866141736" bottom="0.15748031496062992" header="0.31496062992125984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24"/>
  <sheetViews>
    <sheetView tabSelected="1" workbookViewId="0">
      <selection activeCell="B9" sqref="B9"/>
    </sheetView>
  </sheetViews>
  <sheetFormatPr defaultRowHeight="12.75"/>
  <cols>
    <col min="1" max="1" width="5.7109375" customWidth="1"/>
    <col min="2" max="2" width="69.7109375" style="47" customWidth="1"/>
    <col min="3" max="3" width="14.5703125" customWidth="1"/>
    <col min="4" max="4" width="2.42578125" customWidth="1"/>
  </cols>
  <sheetData>
    <row r="1" spans="1:3" ht="15" customHeight="1">
      <c r="B1" s="255" t="s">
        <v>550</v>
      </c>
      <c r="C1" s="255"/>
    </row>
    <row r="2" spans="1:3" ht="13.5" customHeight="1">
      <c r="A2" s="255" t="s">
        <v>0</v>
      </c>
      <c r="B2" s="263"/>
      <c r="C2" s="263"/>
    </row>
    <row r="3" spans="1:3" ht="13.5" customHeight="1">
      <c r="A3" s="255" t="s">
        <v>1</v>
      </c>
      <c r="B3" s="263"/>
      <c r="C3" s="263"/>
    </row>
    <row r="4" spans="1:3" ht="15">
      <c r="B4" s="253" t="s">
        <v>741</v>
      </c>
      <c r="C4" s="253"/>
    </row>
    <row r="6" spans="1:3">
      <c r="B6"/>
      <c r="C6" s="39" t="s">
        <v>525</v>
      </c>
    </row>
    <row r="7" spans="1:3">
      <c r="B7"/>
      <c r="C7" s="39" t="s">
        <v>514</v>
      </c>
    </row>
    <row r="8" spans="1:3">
      <c r="A8" s="260" t="s">
        <v>515</v>
      </c>
      <c r="B8" s="261"/>
      <c r="C8" s="261"/>
    </row>
    <row r="9" spans="1:3">
      <c r="B9"/>
      <c r="C9" s="39" t="s">
        <v>2</v>
      </c>
    </row>
    <row r="12" spans="1:3" ht="39" customHeight="1">
      <c r="A12" s="262" t="s">
        <v>516</v>
      </c>
      <c r="B12" s="262"/>
      <c r="C12" s="262"/>
    </row>
    <row r="13" spans="1:3" ht="10.5" customHeight="1">
      <c r="A13" s="40"/>
      <c r="B13" s="40"/>
      <c r="C13" s="40"/>
    </row>
    <row r="14" spans="1:3" ht="33.75" customHeight="1">
      <c r="A14" s="41" t="s">
        <v>517</v>
      </c>
      <c r="B14" s="41" t="s">
        <v>518</v>
      </c>
      <c r="C14" s="41" t="s">
        <v>519</v>
      </c>
    </row>
    <row r="15" spans="1:3" ht="14.25" customHeight="1">
      <c r="A15" s="42">
        <v>1</v>
      </c>
      <c r="B15" s="42">
        <v>2</v>
      </c>
      <c r="C15" s="42">
        <v>3</v>
      </c>
    </row>
    <row r="16" spans="1:3" ht="47.25" customHeight="1">
      <c r="A16" s="245" t="s">
        <v>520</v>
      </c>
      <c r="B16" s="246" t="s">
        <v>148</v>
      </c>
      <c r="C16" s="247">
        <f>C18+C19+C23+C21+C20+C22</f>
        <v>78532.689380000011</v>
      </c>
    </row>
    <row r="17" spans="1:4" ht="18" customHeight="1">
      <c r="A17" s="245"/>
      <c r="B17" s="248" t="s">
        <v>521</v>
      </c>
      <c r="C17" s="247"/>
    </row>
    <row r="18" spans="1:4" ht="18.75" customHeight="1">
      <c r="A18" s="43"/>
      <c r="B18" s="249" t="s">
        <v>526</v>
      </c>
      <c r="C18" s="247">
        <f>17674.8-206.392</f>
        <v>17468.407999999999</v>
      </c>
    </row>
    <row r="19" spans="1:4" ht="33" customHeight="1">
      <c r="A19" s="43"/>
      <c r="B19" s="248" t="s">
        <v>566</v>
      </c>
      <c r="C19" s="247">
        <v>4457.6773800000001</v>
      </c>
    </row>
    <row r="20" spans="1:4" ht="52.5" customHeight="1">
      <c r="A20" s="43"/>
      <c r="B20" s="249" t="s">
        <v>739</v>
      </c>
      <c r="C20" s="250">
        <v>52523.177000000003</v>
      </c>
    </row>
    <row r="21" spans="1:4" ht="15.75" customHeight="1">
      <c r="A21" s="43"/>
      <c r="B21" s="12" t="s">
        <v>163</v>
      </c>
      <c r="C21" s="247">
        <v>450</v>
      </c>
    </row>
    <row r="22" spans="1:4" ht="65.25" customHeight="1">
      <c r="A22" s="43"/>
      <c r="B22" s="249" t="s">
        <v>564</v>
      </c>
      <c r="C22" s="247">
        <v>1108.3</v>
      </c>
    </row>
    <row r="23" spans="1:4" ht="49.5" customHeight="1">
      <c r="A23" s="43"/>
      <c r="B23" s="249" t="s">
        <v>565</v>
      </c>
      <c r="C23" s="247">
        <v>2525.127</v>
      </c>
    </row>
    <row r="24" spans="1:4" ht="18.75" customHeight="1">
      <c r="A24" s="44"/>
      <c r="B24" s="45" t="s">
        <v>522</v>
      </c>
      <c r="C24" s="46">
        <f>C16</f>
        <v>78532.689380000011</v>
      </c>
      <c r="D24" s="23" t="s">
        <v>513</v>
      </c>
    </row>
  </sheetData>
  <mergeCells count="6">
    <mergeCell ref="A8:C8"/>
    <mergeCell ref="A12:C12"/>
    <mergeCell ref="B1:C1"/>
    <mergeCell ref="A2:C2"/>
    <mergeCell ref="A3:C3"/>
    <mergeCell ref="B4:C4"/>
  </mergeCells>
  <pageMargins left="0.5" right="0.25" top="0.31" bottom="0.17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</vt:lpstr>
      <vt:lpstr>2</vt:lpstr>
      <vt:lpstr>3</vt:lpstr>
      <vt:lpstr>4</vt:lpstr>
      <vt:lpstr>'1'!Заголовки_для_печати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Алина</cp:lastModifiedBy>
  <cp:lastPrinted>2018-09-28T03:51:00Z</cp:lastPrinted>
  <dcterms:created xsi:type="dcterms:W3CDTF">2018-04-04T07:08:18Z</dcterms:created>
  <dcterms:modified xsi:type="dcterms:W3CDTF">2018-09-28T03:52:08Z</dcterms:modified>
</cp:coreProperties>
</file>