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7400" windowHeight="9465" activeTab="2"/>
  </bookViews>
  <sheets>
    <sheet name="прил 4" sheetId="1" r:id="rId1"/>
    <sheet name="прил 5" sheetId="2" r:id="rId2"/>
    <sheet name="приложение 6" sheetId="3" r:id="rId3"/>
  </sheets>
  <definedNames>
    <definedName name="OLE_LINK1" localSheetId="0">'прил 4'!$A$16</definedName>
  </definedNames>
  <calcPr calcId="125725"/>
</workbook>
</file>

<file path=xl/calcChain.xml><?xml version="1.0" encoding="utf-8"?>
<calcChain xmlns="http://schemas.openxmlformats.org/spreadsheetml/2006/main">
  <c r="F56" i="2"/>
  <c r="G49"/>
  <c r="H49"/>
  <c r="H48" s="1"/>
  <c r="H47" s="1"/>
  <c r="G48"/>
  <c r="G47" s="1"/>
  <c r="H54"/>
  <c r="G54"/>
  <c r="F54"/>
  <c r="H24"/>
  <c r="H22" s="1"/>
  <c r="H20" s="1"/>
  <c r="H19" s="1"/>
  <c r="G24"/>
  <c r="G22" s="1"/>
  <c r="F24"/>
  <c r="G35"/>
  <c r="G34" s="1"/>
  <c r="H35"/>
  <c r="H34" s="1"/>
  <c r="F39"/>
  <c r="F38"/>
  <c r="H44"/>
  <c r="H31" s="1"/>
  <c r="G44"/>
  <c r="F44"/>
  <c r="G32"/>
  <c r="G31" s="1"/>
  <c r="G33" i="1"/>
  <c r="G47"/>
  <c r="H33"/>
  <c r="G35"/>
  <c r="F33"/>
  <c r="F35" s="1"/>
  <c r="G20" i="2" l="1"/>
  <c r="G19" s="1"/>
  <c r="G44" i="1"/>
  <c r="G38" s="1"/>
  <c r="G36" s="1"/>
  <c r="G32" s="1"/>
  <c r="G30" l="1"/>
  <c r="G18" i="3"/>
  <c r="G61" i="1"/>
  <c r="F41" l="1"/>
  <c r="F37" i="2" l="1"/>
  <c r="F19" i="1" l="1"/>
  <c r="F28"/>
  <c r="F22" l="1"/>
  <c r="F60"/>
  <c r="F43" i="2" l="1"/>
  <c r="F41" l="1"/>
  <c r="F44" i="1"/>
  <c r="F26"/>
  <c r="F21" s="1"/>
  <c r="F53" i="2"/>
  <c r="F52"/>
  <c r="F49" s="1"/>
  <c r="F48" s="1"/>
  <c r="F47" s="1"/>
  <c r="F27"/>
  <c r="F25"/>
  <c r="F22" s="1"/>
  <c r="F43" i="1"/>
  <c r="F38" s="1"/>
  <c r="F18"/>
  <c r="F31" i="2" l="1"/>
  <c r="F35"/>
  <c r="F34" s="1"/>
  <c r="F20"/>
  <c r="F19" s="1"/>
  <c r="F16" s="1"/>
  <c r="F29"/>
  <c r="H46"/>
  <c r="G46"/>
  <c r="G29"/>
  <c r="G16"/>
  <c r="H29"/>
  <c r="G18" i="1"/>
  <c r="H18"/>
  <c r="H17" s="1"/>
  <c r="H60"/>
  <c r="H59" s="1"/>
  <c r="G60"/>
  <c r="G59" s="1"/>
  <c r="G27" i="3" s="1"/>
  <c r="F59" i="1"/>
  <c r="G55"/>
  <c r="H55"/>
  <c r="H25" i="3" s="1"/>
  <c r="H21" s="1"/>
  <c r="F55" i="1"/>
  <c r="F25" i="3" s="1"/>
  <c r="F21" s="1"/>
  <c r="G51" i="1"/>
  <c r="G50" s="1"/>
  <c r="H51"/>
  <c r="H50" s="1"/>
  <c r="F36"/>
  <c r="F20"/>
  <c r="H32"/>
  <c r="H30" s="1"/>
  <c r="G21"/>
  <c r="G20" s="1"/>
  <c r="H21"/>
  <c r="F46" i="2"/>
  <c r="H16"/>
  <c r="G25" i="3" l="1"/>
  <c r="G21" s="1"/>
  <c r="G54" i="1"/>
  <c r="G17"/>
  <c r="G16" s="1"/>
  <c r="H54"/>
  <c r="H27" i="3"/>
  <c r="H26" s="1"/>
  <c r="H18"/>
  <c r="H17" s="1"/>
  <c r="G26"/>
  <c r="F54" i="1"/>
  <c r="G15" i="2"/>
  <c r="G14"/>
  <c r="F27" i="3"/>
  <c r="F26" s="1"/>
  <c r="F14" i="2"/>
  <c r="F32" i="1"/>
  <c r="F18" i="3" s="1"/>
  <c r="F17" s="1"/>
  <c r="F17" i="1"/>
  <c r="F16" s="1"/>
  <c r="G20" i="3"/>
  <c r="G19" s="1"/>
  <c r="G49" i="1"/>
  <c r="H16"/>
  <c r="H16" i="3"/>
  <c r="H15" s="1"/>
  <c r="F49" i="1"/>
  <c r="F20" i="3"/>
  <c r="F19" s="1"/>
  <c r="H14" i="2"/>
  <c r="H15"/>
  <c r="H49" i="1"/>
  <c r="H20" i="3"/>
  <c r="H19" s="1"/>
  <c r="F15" i="2"/>
  <c r="G17" i="3"/>
  <c r="G16" l="1"/>
  <c r="G15" s="1"/>
  <c r="G14" s="1"/>
  <c r="G13" s="1"/>
  <c r="G15" i="1"/>
  <c r="G14" s="1"/>
  <c r="H15"/>
  <c r="H14" s="1"/>
  <c r="F30"/>
  <c r="F15" s="1"/>
  <c r="F14" s="1"/>
  <c r="F16" i="3"/>
  <c r="F15" s="1"/>
  <c r="F14" s="1"/>
  <c r="F13" s="1"/>
  <c r="H14"/>
  <c r="H13" s="1"/>
</calcChain>
</file>

<file path=xl/sharedStrings.xml><?xml version="1.0" encoding="utf-8"?>
<sst xmlns="http://schemas.openxmlformats.org/spreadsheetml/2006/main" count="359" uniqueCount="160">
  <si>
    <t>Суксунского муниципального района</t>
  </si>
  <si>
    <t>Финансовое обеспечение реализации муниципальной программы</t>
  </si>
  <si>
    <t>«Развитие образования» за счет средств бюджета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</si>
  <si>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</si>
  <si>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соисполнители, участники (ГРБС)</t>
  </si>
  <si>
    <t>Код бюджетной классификации</t>
  </si>
  <si>
    <t>Расходы, тыс. руб.</t>
  </si>
  <si>
    <t>ГРБС</t>
  </si>
  <si>
    <t>Рз Пр</t>
  </si>
  <si>
    <t>ЦСР</t>
  </si>
  <si>
    <t>Муниципальная программа «Развитие образования»</t>
  </si>
  <si>
    <t>всего</t>
  </si>
  <si>
    <t>Подпрограмма 1 «Развитие системы дошкольного образования Суксунского муниципального района»</t>
  </si>
  <si>
    <t>Основное мероприятие 1.1 Предоставление муниципальной услуги «Реализация образовательных программ дошкольного образования».</t>
  </si>
  <si>
    <t>Всего</t>
  </si>
  <si>
    <t>Основное мероприятие 1.2.</t>
  </si>
  <si>
    <t>Мероприятия, обеспечивающие функционирование и содержание образовательных учреждений дошкольного образования.</t>
  </si>
  <si>
    <t>Мероприятие 1.2.1.</t>
  </si>
  <si>
    <t>Мероприятие 1.2.2.</t>
  </si>
  <si>
    <t>Подготовка образовательных учреждений дошкольного образования к отопительному периоду.</t>
  </si>
  <si>
    <t xml:space="preserve">Мероприятие 1.2.3. </t>
  </si>
  <si>
    <t>Проведение ремонтов</t>
  </si>
  <si>
    <t>061022Е030</t>
  </si>
  <si>
    <t>Мероприятие 1.2.4.</t>
  </si>
  <si>
    <t>Приведение в нормативное состояние</t>
  </si>
  <si>
    <t>061022Е040</t>
  </si>
  <si>
    <t>Основное мероприятие 2.2. Обеспечение функционирования и содержания общеобразовательных учреждений.</t>
  </si>
  <si>
    <t>Мероприятие 2.2.1.</t>
  </si>
  <si>
    <t>Проведение ремонтов.</t>
  </si>
  <si>
    <t>Мероприятие 2.2.2.</t>
  </si>
  <si>
    <t>Подготовка общеобразовательных учреждений к отопительному периоду.</t>
  </si>
  <si>
    <t>062022Е070</t>
  </si>
  <si>
    <t>Оборудование систем видеонаблюдения по периметру и в здании образовательных организаций</t>
  </si>
  <si>
    <t>Обеспечение организации и проведения районных мероприятий.</t>
  </si>
  <si>
    <t>064012Е090</t>
  </si>
  <si>
    <t>064022Е110</t>
  </si>
  <si>
    <t xml:space="preserve">«Обеспечение реализации Программы и прочие мероприятия в области образования» </t>
  </si>
  <si>
    <t>--------------------------------</t>
  </si>
  <si>
    <t>&lt;1&gt; Представленные расходы подлежат ежегодному уточнению при формировании бюджета на очередной финансовый год и плановый период.</t>
  </si>
  <si>
    <t>&lt;2&gt; Указывается только группа кода вида расходов, без разбивки по подгруппам и элементам.</t>
  </si>
  <si>
    <t>&lt;3&gt; В расходы по строке «Подпрограмма «Обеспечение реализации муниципальной программы» включаются расходы на содержание аппаратов управления органов власти муниципального образования, не включенные в расходы иных подпрограмм муниципальных программ.»</t>
  </si>
  <si>
    <t>муниципального образования за счет средств бюджета</t>
  </si>
  <si>
    <t>Пермского края</t>
  </si>
  <si>
    <t>0700, 1000</t>
  </si>
  <si>
    <t>Подпрограмма 2 «Развитие системы начального общего, основного общего, среднего общего образования Суксунского муниципального района»</t>
  </si>
  <si>
    <t>Предоставление мер социальной поддержки учащихся из малоимущих и многодетных малоимущих семей.</t>
  </si>
  <si>
    <t>Выплата  ежемесячного  вознаграждения за выполнение функций классного  руководителя педагогическим работникам образовательной организации.</t>
  </si>
  <si>
    <t>Предоставление мер социальной      поддержки педагогическим работникам  образовательных организаций (ст.23 СОШ, коррекц.).</t>
  </si>
  <si>
    <t>Мероприятие 3.1. Предоставление мер социальной поддержки  педагогических работников образовательных организаций, работающих и проживающих в сельской местности и поселках  городского типа(рабочих поселках), по оплате жилого помещения и коммунальных услуг.</t>
  </si>
  <si>
    <t>«Обеспечение  воспитания и обучения детей – инвалидов в дошкольныхъ образовательных организациях и на дому (для  непосещающих дошкольные учреждения)</t>
  </si>
  <si>
    <t xml:space="preserve">065022Н020 </t>
  </si>
  <si>
    <t>Суксунского муниципального района за счет всех источников</t>
  </si>
  <si>
    <t>финансирования</t>
  </si>
  <si>
    <t>Наименование муниципальной программы, подпрограммы</t>
  </si>
  <si>
    <t>&lt;3&gt; В расходы по строке «Подпрограмма «Обеспечение реализации муниципальной программы» включаются расходы на содержание аппаратов управления органов власти муниципального образования, не включенные в расходы иных подпрограмм муниципальных программ муниципального образования.»</t>
  </si>
  <si>
    <t>0701</t>
  </si>
  <si>
    <t>0702</t>
  </si>
  <si>
    <t>0709</t>
  </si>
  <si>
    <t>0700</t>
  </si>
  <si>
    <t>0702, 1003</t>
  </si>
  <si>
    <t>Подпрограмма 3 «Развитие системы дополнительного образования, развитие одарённых детей Суксунского муниципального района</t>
  </si>
  <si>
    <t>Подпрограмма 4. «Кадры системы образования Суксунского муниципального района»</t>
  </si>
  <si>
    <t>Основное мероприятие 4.1</t>
  </si>
  <si>
    <t>Основное мероприятие 4.2 Закрепление педагогического кадрового потенциала в территории.</t>
  </si>
  <si>
    <t>Подпрограмма 5</t>
  </si>
  <si>
    <t>5.1. Обеспечение выполнения полномочий в сфере образования.</t>
  </si>
  <si>
    <t>Подпрограмма 5  Обеспечение реализации Программы и прочие мероприятия в области образования»</t>
  </si>
  <si>
    <t>Подпрограмма 4 «Кадры системы образования»</t>
  </si>
  <si>
    <t>0600000000</t>
  </si>
  <si>
    <t>0610000000</t>
  </si>
  <si>
    <t>0610100000</t>
  </si>
  <si>
    <t>0610200000</t>
  </si>
  <si>
    <t>061022Е010</t>
  </si>
  <si>
    <t>061022Е020</t>
  </si>
  <si>
    <t>0620000000</t>
  </si>
  <si>
    <t>0620100110</t>
  </si>
  <si>
    <t>0620200000</t>
  </si>
  <si>
    <t>062022Е060</t>
  </si>
  <si>
    <t>0703</t>
  </si>
  <si>
    <t>0630100110</t>
  </si>
  <si>
    <t>0640000000</t>
  </si>
  <si>
    <t>0630000000</t>
  </si>
  <si>
    <t>0650000000</t>
  </si>
  <si>
    <t>0650100050</t>
  </si>
  <si>
    <t>0701, 1003, 1004</t>
  </si>
  <si>
    <t>1003, 0709</t>
  </si>
  <si>
    <t>061032Н020</t>
  </si>
  <si>
    <t>062032Н020</t>
  </si>
  <si>
    <t>062032Н020, 065022Н020</t>
  </si>
  <si>
    <t>065032С170</t>
  </si>
  <si>
    <t xml:space="preserve"> 0703</t>
  </si>
  <si>
    <t>0709,1003</t>
  </si>
  <si>
    <t xml:space="preserve">                                                                                                                                                   к муниципальной программе</t>
  </si>
  <si>
    <t xml:space="preserve">                                                                                                                                                   Суксунского муниципального района</t>
  </si>
  <si>
    <t xml:space="preserve">                                                                                                                                                   «Развитие образования»</t>
  </si>
  <si>
    <t xml:space="preserve">                                                                                                                                                                  Суксунского муниципального района</t>
  </si>
  <si>
    <t xml:space="preserve">                                                                                                                                                                  к муниципальной программе</t>
  </si>
  <si>
    <t xml:space="preserve">                                                                                                                                                  Суксунского муниципального района </t>
  </si>
  <si>
    <t xml:space="preserve">                                                                                                                                                  к муниципальной программе</t>
  </si>
  <si>
    <t xml:space="preserve">                                                                                                                                                  «Развитие образования»</t>
  </si>
  <si>
    <t xml:space="preserve">                                                                                                                                                   «Приложение 4</t>
  </si>
  <si>
    <t xml:space="preserve">                                                                                                                                                  «Приложение 6</t>
  </si>
  <si>
    <t xml:space="preserve">                                                                                                                                                                  «Приложение 5</t>
  </si>
  <si>
    <t>062052Н080</t>
  </si>
  <si>
    <t>5.2  Поддержка развития детско-юношеского патриотическогодвижения</t>
  </si>
  <si>
    <t>065042Е120</t>
  </si>
  <si>
    <t>УОА Суксунского муниципального района</t>
  </si>
  <si>
    <t xml:space="preserve">УОА Суксунского муниципального района </t>
  </si>
  <si>
    <t>Приведение образовательных учреждений в нормативное состояние в том числе: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</si>
  <si>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</t>
  </si>
  <si>
    <t>06202SP040</t>
  </si>
  <si>
    <t>Основное мероприятие 3.2 Подготовка учреждений дополнительного образвания к отопительному сезону</t>
  </si>
  <si>
    <t>063022Е100</t>
  </si>
  <si>
    <t>0709, 1003</t>
  </si>
  <si>
    <t>УОА Суксунского района</t>
  </si>
  <si>
    <t>Управление образования Администрации Суксунского муниципального района</t>
  </si>
  <si>
    <t xml:space="preserve">Основное мероприятие 2.1 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 </t>
  </si>
  <si>
    <t>Основное мероприятие 2.4.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возможноятями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оющеобразовательных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</si>
  <si>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0620100000</t>
  </si>
  <si>
    <t xml:space="preserve">Мероприятие 2.1.1.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 </t>
  </si>
  <si>
    <t>Мероприятие 2.4.1.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возможноятями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оющеобразовательных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</si>
  <si>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r>
      <t>Подпрограмма 2 «Развитие системы начального общего, основного общего, среднего общего образования Суксунского муниципального района</t>
    </r>
    <r>
      <rPr>
        <b/>
        <sz val="13"/>
        <color indexed="8"/>
        <rFont val="Times New Roman"/>
        <family val="1"/>
        <charset val="204"/>
      </rPr>
      <t xml:space="preserve">, </t>
    </r>
    <r>
      <rPr>
        <b/>
        <sz val="14"/>
        <color indexed="8"/>
        <rFont val="Times New Roman"/>
        <family val="1"/>
        <charset val="204"/>
      </rPr>
      <t>а также дополнительного образования в общеобразовательных организациях»</t>
    </r>
  </si>
  <si>
    <t>062022Е080, 06202SP040</t>
  </si>
  <si>
    <t>Мероприятие 2.2.3. "Оборудование систем видеонаблюдения по периметру и в здании образовательных организаций"</t>
  </si>
  <si>
    <t>Мероприятие  2.2.4.</t>
  </si>
  <si>
    <t>0620400000</t>
  </si>
  <si>
    <t>06204SH040</t>
  </si>
  <si>
    <t xml:space="preserve"> 061032Н020</t>
  </si>
  <si>
    <t>Основное мероприятие 2.4.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</si>
  <si>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Мероприятие 2.4.1.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</si>
  <si>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Предоставление государственных гарантий на получение  общедоступного бесплатного дошкольного, начального общего, основного общего, среднего общего образования, а также дополнительного образования  в общеобразовательных организациях</t>
  </si>
  <si>
    <t>0620300000</t>
  </si>
  <si>
    <t>Подпрограмма 5 «Обеспечение реализации Программы и прочие мероприятия в области образования»</t>
  </si>
  <si>
    <t>в том числе:</t>
  </si>
  <si>
    <t>Мероприятие 3.1. «Выполнение отдельных государственных полномочий органов государственной власти в сфере образования»</t>
  </si>
  <si>
    <t>в  том числе</t>
  </si>
  <si>
    <t>Основное мероприятие 3. «Выполнение отдельных государственных полномочий органов государственной власти в сфере образования»</t>
  </si>
  <si>
    <t>Стимулирование педагогических работников по результатам обучения школьников</t>
  </si>
  <si>
    <t>0610300000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</si>
  <si>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</si>
  <si>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родительской платы за присмотр и уход за ребёнком  в образовательных организациях, реализующих образовательную программу дошкольного образования.</t>
  </si>
  <si>
    <t xml:space="preserve">предоставление  мер социальной поддержки  педагогическим работникам образовательных организаций дошкольного образования </t>
  </si>
  <si>
    <t>0701, 1003</t>
  </si>
  <si>
    <t>0700,1000</t>
  </si>
  <si>
    <t>Управление образования Администрации Суксунского муниципального района (далее - УОА Суксунского муниципального района)</t>
  </si>
  <si>
    <t>Основное мероприятие 2. «Обеспечение функционирования и содержания общеобразовательных учреждений»</t>
  </si>
  <si>
    <t>Мероприятие 2.2.4 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</si>
  <si>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Мероприятие 2.1. «Выполнение отдельных государственных полномочий органов государственной власти в сфере образования»</t>
  </si>
  <si>
    <t>Основное мероприятие 2. «Выполнение отдельных государственных полномочий органов государственной власти в сфере образования»</t>
  </si>
  <si>
    <t>Основное мероприятие 3. «Предоставление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услуг»</t>
  </si>
  <si>
    <t>0650300000</t>
  </si>
  <si>
    <t>Компенсация части родительской платы за присмотр и уход за ребёнком в образовательных организациях, реализующих образовательную программу дошкольного образования</t>
  </si>
  <si>
    <t>Мероприятие 5.1 «Единовременная премия обучающимся,награжденным знаком отличия Пермского края"Гордость Пермского края»</t>
  </si>
  <si>
    <t>0650500000</t>
  </si>
  <si>
    <t>06.5.05.70450</t>
  </si>
  <si>
    <t>Основное мероприятие 5. «Единовременная премия обучающимся,награжденным знаком отличия Пермского края "Гордость Пермского края»</t>
  </si>
  <si>
    <t>Предоставление мер социальной поддержки педагогическим работникам образовательных организаций дошкольного образования, общеобразовательных организаций</t>
  </si>
  <si>
    <t>Основное мероприятие 3.1 Предоставление муниципальной услуги "Реализация дополнительных общеразвивающих программ"</t>
  </si>
  <si>
    <t>0701, 1004</t>
  </si>
  <si>
    <t>0701,1004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</si>
</sst>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4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wrapText="1"/>
    </xf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0" fillId="0" borderId="0" xfId="0"/>
    <xf numFmtId="0" fontId="1" fillId="0" borderId="0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0" fillId="0" borderId="0" xfId="0"/>
    <xf numFmtId="0" fontId="1" fillId="0" borderId="3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0" fillId="0" borderId="0" xfId="0"/>
    <xf numFmtId="0" fontId="1" fillId="0" borderId="4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0" fillId="0" borderId="0" xfId="0"/>
    <xf numFmtId="0" fontId="1" fillId="0" borderId="4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4" fontId="2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0" fillId="0" borderId="0" xfId="0" applyAlignment="1"/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0" xfId="0"/>
    <xf numFmtId="0" fontId="1" fillId="0" borderId="4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" fontId="2" fillId="0" borderId="5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justify" wrapText="1"/>
    </xf>
    <xf numFmtId="0" fontId="1" fillId="0" borderId="2" xfId="0" applyFont="1" applyBorder="1" applyAlignment="1">
      <alignment horizontal="justify" wrapText="1"/>
    </xf>
    <xf numFmtId="0" fontId="1" fillId="0" borderId="12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justify" vertical="top" wrapText="1"/>
    </xf>
    <xf numFmtId="4" fontId="4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4" fontId="1" fillId="0" borderId="5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justify" vertical="top" wrapText="1"/>
    </xf>
    <xf numFmtId="0" fontId="1" fillId="0" borderId="5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Fill="1" applyBorder="1" applyAlignment="1">
      <alignment horizontal="justify" vertical="top" wrapText="1"/>
    </xf>
    <xf numFmtId="0" fontId="2" fillId="0" borderId="14" xfId="0" applyNumberFormat="1" applyFont="1" applyFill="1" applyBorder="1" applyAlignment="1">
      <alignment horizontal="justify" vertical="top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justify" vertical="top" wrapText="1"/>
    </xf>
    <xf numFmtId="0" fontId="2" fillId="0" borderId="3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4" fontId="1" fillId="0" borderId="4" xfId="0" applyNumberFormat="1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justify" vertical="top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0" fillId="0" borderId="0" xfId="0"/>
    <xf numFmtId="49" fontId="2" fillId="0" borderId="4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1" fillId="0" borderId="3" xfId="0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3" fillId="0" borderId="8" xfId="0" applyFont="1" applyBorder="1" applyAlignment="1">
      <alignment vertical="top" wrapText="1"/>
    </xf>
    <xf numFmtId="4" fontId="4" fillId="0" borderId="4" xfId="0" applyNumberFormat="1" applyFont="1" applyBorder="1" applyAlignment="1">
      <alignment vertical="top" wrapText="1"/>
    </xf>
    <xf numFmtId="4" fontId="4" fillId="0" borderId="3" xfId="0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3" xfId="0" applyFont="1" applyBorder="1" applyAlignment="1">
      <alignment vertical="top" wrapText="1"/>
    </xf>
    <xf numFmtId="0" fontId="1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view="pageBreakPreview" topLeftCell="A41" zoomScale="60" workbookViewId="0">
      <selection activeCell="A51" sqref="A51:A52"/>
    </sheetView>
  </sheetViews>
  <sheetFormatPr defaultRowHeight="15"/>
  <cols>
    <col min="1" max="1" width="58.85546875" customWidth="1"/>
    <col min="2" max="2" width="24.7109375" customWidth="1"/>
    <col min="4" max="4" width="16.140625" customWidth="1"/>
    <col min="5" max="5" width="26.85546875" customWidth="1"/>
    <col min="6" max="6" width="31.5703125" customWidth="1"/>
    <col min="7" max="7" width="28.42578125" customWidth="1"/>
    <col min="8" max="8" width="38.28515625" customWidth="1"/>
  </cols>
  <sheetData>
    <row r="1" spans="1:8" ht="15" customHeight="1">
      <c r="A1" s="173" t="s">
        <v>100</v>
      </c>
      <c r="B1" s="174"/>
      <c r="C1" s="174"/>
      <c r="D1" s="174"/>
      <c r="E1" s="174"/>
      <c r="F1" s="174"/>
      <c r="G1" s="174"/>
      <c r="H1" s="174"/>
    </row>
    <row r="2" spans="1:8" ht="18.75">
      <c r="A2" s="173" t="s">
        <v>92</v>
      </c>
      <c r="B2" s="174"/>
      <c r="C2" s="174"/>
      <c r="D2" s="174"/>
      <c r="E2" s="174"/>
      <c r="F2" s="174"/>
      <c r="G2" s="174"/>
      <c r="H2" s="174"/>
    </row>
    <row r="3" spans="1:8" ht="18.75">
      <c r="A3" s="173" t="s">
        <v>93</v>
      </c>
      <c r="B3" s="174"/>
      <c r="C3" s="174"/>
      <c r="D3" s="174"/>
      <c r="E3" s="174"/>
      <c r="F3" s="174"/>
      <c r="G3" s="174"/>
      <c r="H3" s="174"/>
    </row>
    <row r="4" spans="1:8" ht="18.75">
      <c r="A4" s="173" t="s">
        <v>94</v>
      </c>
      <c r="B4" s="174"/>
      <c r="C4" s="174"/>
      <c r="D4" s="174"/>
      <c r="E4" s="174"/>
      <c r="F4" s="174"/>
      <c r="G4" s="174"/>
      <c r="H4" s="174"/>
    </row>
    <row r="5" spans="1:8" ht="18.75">
      <c r="A5" s="1"/>
    </row>
    <row r="6" spans="1:8" ht="18.75">
      <c r="A6" s="175" t="s">
        <v>1</v>
      </c>
      <c r="B6" s="176"/>
      <c r="C6" s="176"/>
      <c r="D6" s="176"/>
      <c r="E6" s="176"/>
      <c r="F6" s="176"/>
      <c r="G6" s="176"/>
      <c r="H6" s="176"/>
    </row>
    <row r="7" spans="1:8" ht="18.75">
      <c r="A7" s="175" t="s">
        <v>2</v>
      </c>
      <c r="B7" s="176"/>
      <c r="C7" s="176"/>
      <c r="D7" s="176"/>
      <c r="E7" s="176"/>
      <c r="F7" s="176"/>
      <c r="G7" s="176"/>
      <c r="H7" s="176"/>
    </row>
    <row r="8" spans="1:8" ht="18.75">
      <c r="A8" s="175" t="s">
        <v>0</v>
      </c>
      <c r="B8" s="176"/>
      <c r="C8" s="176"/>
      <c r="D8" s="176"/>
      <c r="E8" s="176"/>
      <c r="F8" s="176"/>
      <c r="G8" s="176"/>
      <c r="H8" s="176"/>
    </row>
    <row r="9" spans="1:8" ht="19.5" thickBot="1">
      <c r="A9" s="2"/>
    </row>
    <row r="10" spans="1:8" ht="90" customHeight="1" thickBot="1">
      <c r="A10" s="169" t="s">
        <v>3</v>
      </c>
      <c r="B10" s="169" t="s">
        <v>4</v>
      </c>
      <c r="C10" s="179" t="s">
        <v>5</v>
      </c>
      <c r="D10" s="180"/>
      <c r="E10" s="181"/>
      <c r="F10" s="179" t="s">
        <v>6</v>
      </c>
      <c r="G10" s="180"/>
      <c r="H10" s="181"/>
    </row>
    <row r="11" spans="1:8" ht="19.5" hidden="1" thickBot="1">
      <c r="A11" s="170"/>
      <c r="B11" s="170"/>
      <c r="C11" s="3" t="s">
        <v>7</v>
      </c>
      <c r="D11" s="3" t="s">
        <v>8</v>
      </c>
      <c r="E11" s="3" t="s">
        <v>9</v>
      </c>
      <c r="F11" s="3">
        <v>2018</v>
      </c>
      <c r="G11" s="3">
        <v>2019</v>
      </c>
      <c r="H11" s="3">
        <v>2020</v>
      </c>
    </row>
    <row r="12" spans="1:8" s="33" customFormat="1" ht="19.5" thickBot="1">
      <c r="A12" s="32">
        <v>1</v>
      </c>
      <c r="B12" s="3">
        <v>2</v>
      </c>
      <c r="C12" s="3">
        <v>3</v>
      </c>
      <c r="D12" s="3">
        <v>4</v>
      </c>
      <c r="E12" s="3">
        <v>5</v>
      </c>
      <c r="F12" s="3">
        <v>7</v>
      </c>
      <c r="G12" s="3">
        <v>8</v>
      </c>
      <c r="H12" s="3">
        <v>9</v>
      </c>
    </row>
    <row r="13" spans="1:8" ht="19.5" thickBot="1">
      <c r="A13" s="4"/>
      <c r="B13" s="3"/>
      <c r="C13" s="5"/>
      <c r="D13" s="5"/>
      <c r="E13" s="5"/>
      <c r="F13" s="5">
        <v>2018</v>
      </c>
      <c r="G13" s="3">
        <v>2019</v>
      </c>
      <c r="H13" s="5">
        <v>2020</v>
      </c>
    </row>
    <row r="14" spans="1:8" ht="38.25" customHeight="1" thickBot="1">
      <c r="A14" s="177" t="s">
        <v>10</v>
      </c>
      <c r="B14" s="16" t="s">
        <v>11</v>
      </c>
      <c r="C14" s="77">
        <v>574</v>
      </c>
      <c r="D14" s="78" t="s">
        <v>58</v>
      </c>
      <c r="E14" s="78" t="s">
        <v>68</v>
      </c>
      <c r="F14" s="48">
        <f>F15</f>
        <v>110302.7</v>
      </c>
      <c r="G14" s="48">
        <f>G15</f>
        <v>106668.38800000001</v>
      </c>
      <c r="H14" s="48">
        <f>H15</f>
        <v>95734.71</v>
      </c>
    </row>
    <row r="15" spans="1:8" ht="176.25" customHeight="1" thickBot="1">
      <c r="A15" s="178"/>
      <c r="B15" s="16" t="s">
        <v>144</v>
      </c>
      <c r="C15" s="77">
        <v>574</v>
      </c>
      <c r="D15" s="78" t="s">
        <v>58</v>
      </c>
      <c r="E15" s="78" t="s">
        <v>68</v>
      </c>
      <c r="F15" s="48">
        <f>F16+F30+F49+F54+F59</f>
        <v>110302.7</v>
      </c>
      <c r="G15" s="48">
        <f>G16+G30+G49+G54+G59</f>
        <v>106668.38800000001</v>
      </c>
      <c r="H15" s="48">
        <f>H16+H30+H49+H54+H59</f>
        <v>95734.71</v>
      </c>
    </row>
    <row r="16" spans="1:8" ht="63" customHeight="1" thickBot="1">
      <c r="A16" s="177" t="s">
        <v>12</v>
      </c>
      <c r="B16" s="7" t="s">
        <v>11</v>
      </c>
      <c r="C16" s="3">
        <v>574</v>
      </c>
      <c r="D16" s="25" t="s">
        <v>55</v>
      </c>
      <c r="E16" s="25" t="s">
        <v>69</v>
      </c>
      <c r="F16" s="48">
        <f>F17</f>
        <v>38069.699999999997</v>
      </c>
      <c r="G16" s="48">
        <f>G17</f>
        <v>36706.58</v>
      </c>
      <c r="H16" s="48">
        <f>H17</f>
        <v>30141</v>
      </c>
    </row>
    <row r="17" spans="1:8" ht="67.5" customHeight="1" thickBot="1">
      <c r="A17" s="178"/>
      <c r="B17" s="7" t="s">
        <v>106</v>
      </c>
      <c r="C17" s="3">
        <v>574</v>
      </c>
      <c r="D17" s="25" t="s">
        <v>55</v>
      </c>
      <c r="E17" s="25" t="s">
        <v>69</v>
      </c>
      <c r="F17" s="50">
        <f>F18+F20</f>
        <v>38069.699999999997</v>
      </c>
      <c r="G17" s="50">
        <f>G18+G20</f>
        <v>36706.58</v>
      </c>
      <c r="H17" s="50">
        <f>H18+H20</f>
        <v>30141</v>
      </c>
    </row>
    <row r="18" spans="1:8" ht="45.75" customHeight="1" thickBot="1">
      <c r="A18" s="149" t="s">
        <v>13</v>
      </c>
      <c r="B18" s="7" t="s">
        <v>14</v>
      </c>
      <c r="C18" s="3">
        <v>574</v>
      </c>
      <c r="D18" s="25" t="s">
        <v>55</v>
      </c>
      <c r="E18" s="25" t="s">
        <v>70</v>
      </c>
      <c r="F18" s="49">
        <f>F19</f>
        <v>30851.5</v>
      </c>
      <c r="G18" s="49">
        <f>G19</f>
        <v>36446.58</v>
      </c>
      <c r="H18" s="49">
        <f>H19</f>
        <v>30141</v>
      </c>
    </row>
    <row r="19" spans="1:8" ht="64.5" customHeight="1" thickBot="1">
      <c r="A19" s="150"/>
      <c r="B19" s="7" t="s">
        <v>107</v>
      </c>
      <c r="C19" s="3">
        <v>574</v>
      </c>
      <c r="D19" s="25" t="s">
        <v>55</v>
      </c>
      <c r="E19" s="25" t="s">
        <v>70</v>
      </c>
      <c r="F19" s="49">
        <f>31833-10.6-145.5-246.5-578.9</f>
        <v>30851.5</v>
      </c>
      <c r="G19" s="49">
        <v>36446.58</v>
      </c>
      <c r="H19" s="49">
        <v>30141</v>
      </c>
    </row>
    <row r="20" spans="1:8" ht="27" customHeight="1" thickBot="1">
      <c r="A20" s="74" t="s">
        <v>15</v>
      </c>
      <c r="B20" s="7" t="s">
        <v>14</v>
      </c>
      <c r="C20" s="3">
        <v>574</v>
      </c>
      <c r="D20" s="25" t="s">
        <v>55</v>
      </c>
      <c r="E20" s="25" t="s">
        <v>71</v>
      </c>
      <c r="F20" s="49">
        <f>F21</f>
        <v>7218.2</v>
      </c>
      <c r="G20" s="49">
        <f>G21</f>
        <v>260</v>
      </c>
      <c r="H20" s="49">
        <v>0</v>
      </c>
    </row>
    <row r="21" spans="1:8" ht="86.25" customHeight="1" thickBot="1">
      <c r="A21" s="75" t="s">
        <v>16</v>
      </c>
      <c r="B21" s="7" t="s">
        <v>106</v>
      </c>
      <c r="C21" s="3">
        <v>574</v>
      </c>
      <c r="D21" s="25" t="s">
        <v>55</v>
      </c>
      <c r="E21" s="25" t="s">
        <v>71</v>
      </c>
      <c r="F21" s="51">
        <f>F24+F26+F28+F22</f>
        <v>7218.2</v>
      </c>
      <c r="G21" s="51">
        <f>G24+G26+G28</f>
        <v>260</v>
      </c>
      <c r="H21" s="51">
        <f>H24+H26+H28</f>
        <v>0</v>
      </c>
    </row>
    <row r="22" spans="1:8" ht="20.25" customHeight="1">
      <c r="A22" s="8" t="s">
        <v>17</v>
      </c>
      <c r="B22" s="154" t="s">
        <v>106</v>
      </c>
      <c r="C22" s="156">
        <v>574</v>
      </c>
      <c r="D22" s="158" t="s">
        <v>55</v>
      </c>
      <c r="E22" s="158" t="s">
        <v>72</v>
      </c>
      <c r="F22" s="151">
        <f>152+0.2+28.5-0.7</f>
        <v>180</v>
      </c>
      <c r="G22" s="151">
        <v>0</v>
      </c>
      <c r="H22" s="151">
        <v>0</v>
      </c>
    </row>
    <row r="23" spans="1:8" ht="64.5" customHeight="1" thickBot="1">
      <c r="A23" s="6" t="s">
        <v>32</v>
      </c>
      <c r="B23" s="155"/>
      <c r="C23" s="157"/>
      <c r="D23" s="159"/>
      <c r="E23" s="159"/>
      <c r="F23" s="152"/>
      <c r="G23" s="152"/>
      <c r="H23" s="152"/>
    </row>
    <row r="24" spans="1:8" ht="33" customHeight="1">
      <c r="A24" s="8" t="s">
        <v>18</v>
      </c>
      <c r="B24" s="154" t="s">
        <v>106</v>
      </c>
      <c r="C24" s="156">
        <v>574</v>
      </c>
      <c r="D24" s="158" t="s">
        <v>55</v>
      </c>
      <c r="E24" s="158" t="s">
        <v>73</v>
      </c>
      <c r="F24" s="151">
        <v>0</v>
      </c>
      <c r="G24" s="151">
        <v>260</v>
      </c>
      <c r="H24" s="151">
        <v>0</v>
      </c>
    </row>
    <row r="25" spans="1:8" ht="75.75" customHeight="1" thickBot="1">
      <c r="A25" s="6" t="s">
        <v>19</v>
      </c>
      <c r="B25" s="155"/>
      <c r="C25" s="160"/>
      <c r="D25" s="161"/>
      <c r="E25" s="161"/>
      <c r="F25" s="153"/>
      <c r="G25" s="153"/>
      <c r="H25" s="153"/>
    </row>
    <row r="26" spans="1:8" ht="30" customHeight="1">
      <c r="A26" s="8" t="s">
        <v>20</v>
      </c>
      <c r="B26" s="154" t="s">
        <v>106</v>
      </c>
      <c r="C26" s="156">
        <v>574</v>
      </c>
      <c r="D26" s="158" t="s">
        <v>55</v>
      </c>
      <c r="E26" s="158" t="s">
        <v>22</v>
      </c>
      <c r="F26" s="151">
        <f>1936.7+3965+496.5</f>
        <v>6398.2</v>
      </c>
      <c r="G26" s="151">
        <v>0</v>
      </c>
      <c r="H26" s="151">
        <v>0</v>
      </c>
    </row>
    <row r="27" spans="1:8" ht="40.5" customHeight="1" thickBot="1">
      <c r="A27" s="6" t="s">
        <v>21</v>
      </c>
      <c r="B27" s="155"/>
      <c r="C27" s="160"/>
      <c r="D27" s="161"/>
      <c r="E27" s="161"/>
      <c r="F27" s="153"/>
      <c r="G27" s="153"/>
      <c r="H27" s="153"/>
    </row>
    <row r="28" spans="1:8" ht="33" customHeight="1">
      <c r="A28" s="8" t="s">
        <v>23</v>
      </c>
      <c r="B28" s="154" t="s">
        <v>106</v>
      </c>
      <c r="C28" s="165">
        <v>574</v>
      </c>
      <c r="D28" s="158" t="s">
        <v>55</v>
      </c>
      <c r="E28" s="158" t="s">
        <v>25</v>
      </c>
      <c r="F28" s="151">
        <f>790-0.2-17.9-46.7-52.9+0.7-33</f>
        <v>640</v>
      </c>
      <c r="G28" s="151">
        <v>0</v>
      </c>
      <c r="H28" s="151">
        <v>0</v>
      </c>
    </row>
    <row r="29" spans="1:8" ht="45" customHeight="1" thickBot="1">
      <c r="A29" s="6" t="s">
        <v>24</v>
      </c>
      <c r="B29" s="155"/>
      <c r="C29" s="166"/>
      <c r="D29" s="161"/>
      <c r="E29" s="161"/>
      <c r="F29" s="153"/>
      <c r="G29" s="153"/>
      <c r="H29" s="153"/>
    </row>
    <row r="30" spans="1:8" ht="30.75" customHeight="1" thickBot="1">
      <c r="A30" s="162" t="s">
        <v>121</v>
      </c>
      <c r="B30" s="16" t="s">
        <v>14</v>
      </c>
      <c r="C30" s="77">
        <v>574</v>
      </c>
      <c r="D30" s="78" t="s">
        <v>56</v>
      </c>
      <c r="E30" s="78" t="s">
        <v>74</v>
      </c>
      <c r="F30" s="48">
        <f>F32</f>
        <v>47106.7</v>
      </c>
      <c r="G30" s="48">
        <f>G32</f>
        <v>43918.708000000006</v>
      </c>
      <c r="H30" s="48">
        <f>H32</f>
        <v>40837.11</v>
      </c>
    </row>
    <row r="31" spans="1:8" ht="36.75" hidden="1" customHeight="1" thickBot="1">
      <c r="A31" s="163"/>
      <c r="B31" s="16" t="s">
        <v>106</v>
      </c>
      <c r="C31" s="77"/>
      <c r="D31" s="78"/>
      <c r="E31" s="78"/>
      <c r="F31" s="48"/>
      <c r="G31" s="48"/>
      <c r="H31" s="48"/>
    </row>
    <row r="32" spans="1:8" ht="95.25" customHeight="1" thickBot="1">
      <c r="A32" s="164"/>
      <c r="B32" s="79" t="s">
        <v>106</v>
      </c>
      <c r="C32" s="80">
        <v>574</v>
      </c>
      <c r="D32" s="81" t="s">
        <v>56</v>
      </c>
      <c r="E32" s="78" t="s">
        <v>74</v>
      </c>
      <c r="F32" s="82">
        <f>F33+F36</f>
        <v>47106.7</v>
      </c>
      <c r="G32" s="82">
        <f>G33+G36+G47</f>
        <v>43918.708000000006</v>
      </c>
      <c r="H32" s="82">
        <f>H33+H36</f>
        <v>40837.11</v>
      </c>
    </row>
    <row r="33" spans="1:8" ht="61.5" customHeight="1">
      <c r="A33" s="189" t="s">
        <v>116</v>
      </c>
      <c r="B33" s="154" t="s">
        <v>106</v>
      </c>
      <c r="C33" s="24"/>
      <c r="D33" s="27"/>
      <c r="E33" s="187" t="s">
        <v>118</v>
      </c>
      <c r="F33" s="167">
        <f>43941.7-690-9.7-22-73-65.8+145.5+150+50.6+618</f>
        <v>44045.299999999996</v>
      </c>
      <c r="G33" s="167">
        <f>38464.489-99</f>
        <v>38365.489000000001</v>
      </c>
      <c r="H33" s="167">
        <f>H35</f>
        <v>40837.11</v>
      </c>
    </row>
    <row r="34" spans="1:8" ht="91.5" customHeight="1" thickBot="1">
      <c r="A34" s="190"/>
      <c r="B34" s="155"/>
      <c r="C34" s="4">
        <v>574</v>
      </c>
      <c r="D34" s="35" t="s">
        <v>56</v>
      </c>
      <c r="E34" s="188"/>
      <c r="F34" s="168"/>
      <c r="G34" s="168"/>
      <c r="H34" s="168"/>
    </row>
    <row r="35" spans="1:8" s="40" customFormat="1" ht="163.5" customHeight="1" thickBot="1">
      <c r="A35" s="86" t="s">
        <v>119</v>
      </c>
      <c r="B35" s="34" t="s">
        <v>106</v>
      </c>
      <c r="C35" s="38">
        <v>574</v>
      </c>
      <c r="D35" s="39" t="s">
        <v>56</v>
      </c>
      <c r="E35" s="18" t="s">
        <v>75</v>
      </c>
      <c r="F35" s="53">
        <f>F33</f>
        <v>44045.299999999996</v>
      </c>
      <c r="G35" s="53">
        <f>38464.489-99</f>
        <v>38365.489000000001</v>
      </c>
      <c r="H35" s="53">
        <v>40837.11</v>
      </c>
    </row>
    <row r="36" spans="1:8" ht="34.5" customHeight="1">
      <c r="A36" s="149" t="s">
        <v>26</v>
      </c>
      <c r="B36" s="154" t="s">
        <v>14</v>
      </c>
      <c r="C36" s="183">
        <v>574</v>
      </c>
      <c r="D36" s="184" t="s">
        <v>56</v>
      </c>
      <c r="E36" s="187" t="s">
        <v>76</v>
      </c>
      <c r="F36" s="167">
        <f>F38</f>
        <v>3061.4</v>
      </c>
      <c r="G36" s="167">
        <f>G38</f>
        <v>5112.0079999999998</v>
      </c>
      <c r="H36" s="167">
        <v>0</v>
      </c>
    </row>
    <row r="37" spans="1:8" ht="0.75" customHeight="1" thickBot="1">
      <c r="A37" s="182"/>
      <c r="B37" s="185"/>
      <c r="C37" s="183"/>
      <c r="D37" s="184"/>
      <c r="E37" s="188"/>
      <c r="F37" s="168"/>
      <c r="G37" s="168"/>
      <c r="H37" s="168"/>
    </row>
    <row r="38" spans="1:8" ht="40.5" customHeight="1" thickBot="1">
      <c r="A38" s="150"/>
      <c r="B38" s="186"/>
      <c r="C38" s="3">
        <v>574</v>
      </c>
      <c r="D38" s="25" t="s">
        <v>56</v>
      </c>
      <c r="E38" s="25" t="s">
        <v>76</v>
      </c>
      <c r="F38" s="49">
        <f>F39+F41+F43+F44</f>
        <v>3061.4</v>
      </c>
      <c r="G38" s="49">
        <f>G39+G41+G43+G44</f>
        <v>5112.0079999999998</v>
      </c>
      <c r="H38" s="49"/>
    </row>
    <row r="39" spans="1:8" ht="18.75">
      <c r="A39" s="8" t="s">
        <v>27</v>
      </c>
      <c r="B39" s="154" t="s">
        <v>106</v>
      </c>
      <c r="C39" s="169">
        <v>574</v>
      </c>
      <c r="D39" s="171" t="s">
        <v>56</v>
      </c>
      <c r="E39" s="171" t="s">
        <v>76</v>
      </c>
      <c r="F39" s="167">
        <v>0</v>
      </c>
      <c r="G39" s="167">
        <v>0</v>
      </c>
      <c r="H39" s="167">
        <v>0</v>
      </c>
    </row>
    <row r="40" spans="1:8" ht="44.25" customHeight="1" thickBot="1">
      <c r="A40" s="6" t="s">
        <v>28</v>
      </c>
      <c r="B40" s="155"/>
      <c r="C40" s="170"/>
      <c r="D40" s="172"/>
      <c r="E40" s="172"/>
      <c r="F40" s="168"/>
      <c r="G40" s="168"/>
      <c r="H40" s="168"/>
    </row>
    <row r="41" spans="1:8" ht="25.5" customHeight="1">
      <c r="A41" s="8" t="s">
        <v>29</v>
      </c>
      <c r="B41" s="154" t="s">
        <v>106</v>
      </c>
      <c r="C41" s="169">
        <v>574</v>
      </c>
      <c r="D41" s="171" t="s">
        <v>56</v>
      </c>
      <c r="E41" s="171" t="s">
        <v>77</v>
      </c>
      <c r="F41" s="167">
        <f>1500-100-150-6.1</f>
        <v>1243.9000000000001</v>
      </c>
      <c r="G41" s="167">
        <v>1020</v>
      </c>
      <c r="H41" s="167">
        <v>0</v>
      </c>
    </row>
    <row r="42" spans="1:8" ht="47.25" customHeight="1" thickBot="1">
      <c r="A42" s="6" t="s">
        <v>30</v>
      </c>
      <c r="B42" s="155"/>
      <c r="C42" s="170"/>
      <c r="D42" s="172"/>
      <c r="E42" s="172"/>
      <c r="F42" s="168"/>
      <c r="G42" s="168"/>
      <c r="H42" s="168"/>
    </row>
    <row r="43" spans="1:8" ht="75" customHeight="1" thickBot="1">
      <c r="A43" s="74" t="s">
        <v>123</v>
      </c>
      <c r="B43" s="41" t="s">
        <v>106</v>
      </c>
      <c r="C43" s="43">
        <v>574</v>
      </c>
      <c r="D43" s="44" t="s">
        <v>56</v>
      </c>
      <c r="E43" s="44" t="s">
        <v>31</v>
      </c>
      <c r="F43" s="52">
        <f>448+9.7+73</f>
        <v>530.70000000000005</v>
      </c>
      <c r="G43" s="52">
        <v>0</v>
      </c>
      <c r="H43" s="52">
        <v>0</v>
      </c>
    </row>
    <row r="44" spans="1:8" ht="18.75" customHeight="1">
      <c r="A44" s="41" t="s">
        <v>124</v>
      </c>
      <c r="B44" s="156" t="s">
        <v>106</v>
      </c>
      <c r="C44" s="169">
        <v>574</v>
      </c>
      <c r="D44" s="171" t="s">
        <v>56</v>
      </c>
      <c r="E44" s="171" t="s">
        <v>122</v>
      </c>
      <c r="F44" s="167">
        <f>1150+22+65.8+46.7+2.3</f>
        <v>1286.8</v>
      </c>
      <c r="G44" s="167">
        <f>18.027+99+G46</f>
        <v>4092.0080000000003</v>
      </c>
      <c r="H44" s="167">
        <v>0</v>
      </c>
    </row>
    <row r="45" spans="1:8" ht="50.25" customHeight="1" thickBot="1">
      <c r="A45" s="83" t="s">
        <v>108</v>
      </c>
      <c r="B45" s="195"/>
      <c r="C45" s="170"/>
      <c r="D45" s="172"/>
      <c r="E45" s="172"/>
      <c r="F45" s="168"/>
      <c r="G45" s="168"/>
      <c r="H45" s="168"/>
    </row>
    <row r="46" spans="1:8" s="37" customFormat="1" ht="81.75" customHeight="1" thickBot="1">
      <c r="A46" s="84" t="s">
        <v>109</v>
      </c>
      <c r="B46" s="160"/>
      <c r="C46" s="3">
        <v>574</v>
      </c>
      <c r="D46" s="36" t="s">
        <v>56</v>
      </c>
      <c r="E46" s="42" t="s">
        <v>110</v>
      </c>
      <c r="F46" s="49">
        <v>0</v>
      </c>
      <c r="G46" s="49">
        <v>3974.9810000000002</v>
      </c>
      <c r="H46" s="49">
        <v>0</v>
      </c>
    </row>
    <row r="47" spans="1:8" s="40" customFormat="1" ht="317.25" customHeight="1" thickBot="1">
      <c r="A47" s="85" t="s">
        <v>117</v>
      </c>
      <c r="B47" s="30" t="s">
        <v>106</v>
      </c>
      <c r="C47" s="57">
        <v>574</v>
      </c>
      <c r="D47" s="58" t="s">
        <v>56</v>
      </c>
      <c r="E47" s="58" t="s">
        <v>125</v>
      </c>
      <c r="F47" s="56"/>
      <c r="G47" s="56">
        <f>G48</f>
        <v>441.21100000000001</v>
      </c>
      <c r="H47" s="56"/>
    </row>
    <row r="48" spans="1:8" s="40" customFormat="1" ht="287.25" customHeight="1" thickBot="1">
      <c r="A48" s="85" t="s">
        <v>120</v>
      </c>
      <c r="B48" s="5" t="s">
        <v>106</v>
      </c>
      <c r="C48" s="3">
        <v>574</v>
      </c>
      <c r="D48" s="42" t="s">
        <v>56</v>
      </c>
      <c r="E48" s="42" t="s">
        <v>126</v>
      </c>
      <c r="F48" s="49"/>
      <c r="G48" s="49">
        <v>441.21100000000001</v>
      </c>
      <c r="H48" s="49"/>
    </row>
    <row r="49" spans="1:8" ht="99" customHeight="1" thickBot="1">
      <c r="A49" s="147" t="s">
        <v>60</v>
      </c>
      <c r="B49" s="16" t="s">
        <v>11</v>
      </c>
      <c r="C49" s="77">
        <v>574</v>
      </c>
      <c r="D49" s="78" t="s">
        <v>78</v>
      </c>
      <c r="E49" s="78" t="s">
        <v>81</v>
      </c>
      <c r="F49" s="48">
        <f t="shared" ref="F49:H51" si="0">F50</f>
        <v>19486.7</v>
      </c>
      <c r="G49" s="48">
        <f t="shared" si="0"/>
        <v>19441</v>
      </c>
      <c r="H49" s="48">
        <f t="shared" si="0"/>
        <v>19301.400000000001</v>
      </c>
    </row>
    <row r="50" spans="1:8" ht="69" customHeight="1" thickBot="1">
      <c r="A50" s="10"/>
      <c r="B50" s="7" t="s">
        <v>106</v>
      </c>
      <c r="C50" s="3">
        <v>574</v>
      </c>
      <c r="D50" s="25" t="s">
        <v>78</v>
      </c>
      <c r="E50" s="25" t="s">
        <v>81</v>
      </c>
      <c r="F50" s="49">
        <v>19486.7</v>
      </c>
      <c r="G50" s="49">
        <f>G51+G53</f>
        <v>19441</v>
      </c>
      <c r="H50" s="49">
        <f>H51</f>
        <v>19301.400000000001</v>
      </c>
    </row>
    <row r="51" spans="1:8" ht="60" customHeight="1" thickBot="1">
      <c r="A51" s="149" t="s">
        <v>157</v>
      </c>
      <c r="B51" s="7" t="s">
        <v>14</v>
      </c>
      <c r="C51" s="3">
        <v>574</v>
      </c>
      <c r="D51" s="25" t="s">
        <v>78</v>
      </c>
      <c r="E51" s="25" t="s">
        <v>79</v>
      </c>
      <c r="F51" s="49">
        <v>19486.7</v>
      </c>
      <c r="G51" s="49">
        <f t="shared" si="0"/>
        <v>19401</v>
      </c>
      <c r="H51" s="49">
        <f t="shared" si="0"/>
        <v>19301.400000000001</v>
      </c>
    </row>
    <row r="52" spans="1:8" ht="45" customHeight="1" thickBot="1">
      <c r="A52" s="196"/>
      <c r="B52" s="7" t="s">
        <v>106</v>
      </c>
      <c r="C52" s="3">
        <v>574</v>
      </c>
      <c r="D52" s="25" t="s">
        <v>78</v>
      </c>
      <c r="E52" s="25" t="s">
        <v>79</v>
      </c>
      <c r="F52" s="49">
        <v>19486.7</v>
      </c>
      <c r="G52" s="49">
        <v>19401</v>
      </c>
      <c r="H52" s="49">
        <v>19301.400000000001</v>
      </c>
    </row>
    <row r="53" spans="1:8" s="37" customFormat="1" ht="77.25" customHeight="1" thickBot="1">
      <c r="A53" s="47" t="s">
        <v>111</v>
      </c>
      <c r="B53" s="7" t="s">
        <v>106</v>
      </c>
      <c r="C53" s="3">
        <v>574</v>
      </c>
      <c r="D53" s="36" t="s">
        <v>78</v>
      </c>
      <c r="E53" s="36" t="s">
        <v>112</v>
      </c>
      <c r="F53" s="49">
        <v>0</v>
      </c>
      <c r="G53" s="49">
        <v>40</v>
      </c>
      <c r="H53" s="49">
        <v>0</v>
      </c>
    </row>
    <row r="54" spans="1:8" ht="51" customHeight="1" thickBot="1">
      <c r="A54" s="162" t="s">
        <v>61</v>
      </c>
      <c r="B54" s="16" t="s">
        <v>14</v>
      </c>
      <c r="C54" s="77">
        <v>574</v>
      </c>
      <c r="D54" s="25" t="s">
        <v>57</v>
      </c>
      <c r="E54" s="78" t="s">
        <v>80</v>
      </c>
      <c r="F54" s="48">
        <f>F55</f>
        <v>148</v>
      </c>
      <c r="G54" s="48">
        <f>G55</f>
        <v>153</v>
      </c>
      <c r="H54" s="48">
        <f>H55</f>
        <v>112</v>
      </c>
    </row>
    <row r="55" spans="1:8" ht="41.25" customHeight="1" thickBot="1">
      <c r="A55" s="194"/>
      <c r="B55" s="16" t="s">
        <v>106</v>
      </c>
      <c r="C55" s="77">
        <v>574</v>
      </c>
      <c r="D55" s="25" t="s">
        <v>57</v>
      </c>
      <c r="E55" s="25" t="s">
        <v>80</v>
      </c>
      <c r="F55" s="49">
        <f>F56+F58</f>
        <v>148</v>
      </c>
      <c r="G55" s="49">
        <f>G56+G58</f>
        <v>153</v>
      </c>
      <c r="H55" s="49">
        <f>H56+H58</f>
        <v>112</v>
      </c>
    </row>
    <row r="56" spans="1:8" ht="37.5" customHeight="1">
      <c r="A56" s="8" t="s">
        <v>62</v>
      </c>
      <c r="B56" s="154" t="s">
        <v>106</v>
      </c>
      <c r="C56" s="156">
        <v>574</v>
      </c>
      <c r="D56" s="158" t="s">
        <v>57</v>
      </c>
      <c r="E56" s="158" t="s">
        <v>34</v>
      </c>
      <c r="F56" s="192">
        <v>40</v>
      </c>
      <c r="G56" s="192">
        <v>45</v>
      </c>
      <c r="H56" s="192">
        <v>40</v>
      </c>
    </row>
    <row r="57" spans="1:8" ht="60.75" customHeight="1" thickBot="1">
      <c r="A57" s="47" t="s">
        <v>33</v>
      </c>
      <c r="B57" s="155"/>
      <c r="C57" s="160"/>
      <c r="D57" s="161"/>
      <c r="E57" s="161"/>
      <c r="F57" s="193"/>
      <c r="G57" s="193"/>
      <c r="H57" s="193"/>
    </row>
    <row r="58" spans="1:8" ht="75" customHeight="1" thickBot="1">
      <c r="A58" s="46" t="s">
        <v>63</v>
      </c>
      <c r="B58" s="7" t="s">
        <v>106</v>
      </c>
      <c r="C58" s="11">
        <v>574</v>
      </c>
      <c r="D58" s="19" t="s">
        <v>57</v>
      </c>
      <c r="E58" s="19" t="s">
        <v>35</v>
      </c>
      <c r="F58" s="54">
        <v>108</v>
      </c>
      <c r="G58" s="54">
        <v>108</v>
      </c>
      <c r="H58" s="54">
        <v>72</v>
      </c>
    </row>
    <row r="59" spans="1:8" ht="39" customHeight="1" thickBot="1">
      <c r="A59" s="76" t="s">
        <v>64</v>
      </c>
      <c r="B59" s="16" t="s">
        <v>14</v>
      </c>
      <c r="C59" s="14">
        <v>574</v>
      </c>
      <c r="D59" s="87" t="s">
        <v>57</v>
      </c>
      <c r="E59" s="87" t="s">
        <v>82</v>
      </c>
      <c r="F59" s="55">
        <f t="shared" ref="F59:H60" si="1">F60</f>
        <v>5491.6</v>
      </c>
      <c r="G59" s="55">
        <f>G60</f>
        <v>6449.1</v>
      </c>
      <c r="H59" s="55">
        <f t="shared" si="1"/>
        <v>5343.2</v>
      </c>
    </row>
    <row r="60" spans="1:8" ht="78.75" customHeight="1" thickBot="1">
      <c r="A60" s="10" t="s">
        <v>36</v>
      </c>
      <c r="B60" s="7" t="s">
        <v>106</v>
      </c>
      <c r="C60" s="11">
        <v>574</v>
      </c>
      <c r="D60" s="19" t="s">
        <v>57</v>
      </c>
      <c r="E60" s="19" t="s">
        <v>82</v>
      </c>
      <c r="F60" s="50">
        <f>F61+F62</f>
        <v>5491.6</v>
      </c>
      <c r="G60" s="50">
        <f t="shared" si="1"/>
        <v>6449.1</v>
      </c>
      <c r="H60" s="50">
        <f t="shared" si="1"/>
        <v>5343.2</v>
      </c>
    </row>
    <row r="61" spans="1:8" ht="60.75" customHeight="1" thickBot="1">
      <c r="A61" s="10" t="s">
        <v>65</v>
      </c>
      <c r="B61" s="7" t="s">
        <v>106</v>
      </c>
      <c r="C61" s="11">
        <v>574</v>
      </c>
      <c r="D61" s="19" t="s">
        <v>57</v>
      </c>
      <c r="E61" s="19" t="s">
        <v>83</v>
      </c>
      <c r="F61" s="54">
        <v>5383.6</v>
      </c>
      <c r="G61" s="54">
        <f>5889.1+560</f>
        <v>6449.1</v>
      </c>
      <c r="H61" s="54">
        <v>5343.2</v>
      </c>
    </row>
    <row r="62" spans="1:8" s="28" customFormat="1" ht="60.75" customHeight="1" thickBot="1">
      <c r="A62" s="31" t="s">
        <v>104</v>
      </c>
      <c r="B62" s="30" t="s">
        <v>106</v>
      </c>
      <c r="C62" s="11">
        <v>575</v>
      </c>
      <c r="D62" s="19" t="s">
        <v>57</v>
      </c>
      <c r="E62" s="19" t="s">
        <v>105</v>
      </c>
      <c r="F62" s="54">
        <v>108</v>
      </c>
      <c r="G62" s="54">
        <v>0</v>
      </c>
      <c r="H62" s="54">
        <v>0</v>
      </c>
    </row>
    <row r="63" spans="1:8" ht="18.75">
      <c r="A63" s="1" t="s">
        <v>37</v>
      </c>
    </row>
    <row r="64" spans="1:8" ht="35.25" customHeight="1">
      <c r="A64" s="191" t="s">
        <v>38</v>
      </c>
      <c r="B64" s="176"/>
      <c r="C64" s="176"/>
      <c r="D64" s="176"/>
      <c r="E64" s="176"/>
      <c r="F64" s="176"/>
      <c r="G64" s="176"/>
      <c r="H64" s="176"/>
    </row>
    <row r="65" spans="1:8" ht="26.25" customHeight="1">
      <c r="A65" s="191" t="s">
        <v>39</v>
      </c>
      <c r="B65" s="176"/>
      <c r="C65" s="176"/>
      <c r="D65" s="176"/>
      <c r="E65" s="176"/>
      <c r="F65" s="176"/>
      <c r="G65" s="176"/>
      <c r="H65" s="176"/>
    </row>
    <row r="66" spans="1:8" ht="63" customHeight="1">
      <c r="A66" s="191" t="s">
        <v>40</v>
      </c>
      <c r="B66" s="176"/>
      <c r="C66" s="176"/>
      <c r="D66" s="176"/>
      <c r="E66" s="176"/>
      <c r="F66" s="176"/>
      <c r="G66" s="176"/>
      <c r="H66" s="176"/>
    </row>
    <row r="67" spans="1:8" ht="18.75">
      <c r="A67" s="1"/>
    </row>
  </sheetData>
  <mergeCells count="90">
    <mergeCell ref="B44:B46"/>
    <mergeCell ref="A64:H64"/>
    <mergeCell ref="A65:H65"/>
    <mergeCell ref="C44:C45"/>
    <mergeCell ref="D44:D45"/>
    <mergeCell ref="E44:E45"/>
    <mergeCell ref="F44:F45"/>
    <mergeCell ref="A51:A52"/>
    <mergeCell ref="A66:H66"/>
    <mergeCell ref="G56:G57"/>
    <mergeCell ref="H56:H57"/>
    <mergeCell ref="F56:F57"/>
    <mergeCell ref="A54:A55"/>
    <mergeCell ref="B56:B57"/>
    <mergeCell ref="C56:C57"/>
    <mergeCell ref="D56:D57"/>
    <mergeCell ref="E56:E57"/>
    <mergeCell ref="A1:H1"/>
    <mergeCell ref="G44:G45"/>
    <mergeCell ref="H44:H45"/>
    <mergeCell ref="E22:E23"/>
    <mergeCell ref="F22:F23"/>
    <mergeCell ref="G22:G23"/>
    <mergeCell ref="F33:F34"/>
    <mergeCell ref="G39:G40"/>
    <mergeCell ref="F41:F42"/>
    <mergeCell ref="F26:F27"/>
    <mergeCell ref="H24:H25"/>
    <mergeCell ref="A2:H2"/>
    <mergeCell ref="A7:H7"/>
    <mergeCell ref="A8:H8"/>
    <mergeCell ref="A4:H4"/>
    <mergeCell ref="A33:A34"/>
    <mergeCell ref="G33:G34"/>
    <mergeCell ref="H33:H34"/>
    <mergeCell ref="A36:A38"/>
    <mergeCell ref="C36:C37"/>
    <mergeCell ref="D36:D37"/>
    <mergeCell ref="B36:B38"/>
    <mergeCell ref="E36:E37"/>
    <mergeCell ref="F36:F37"/>
    <mergeCell ref="G36:G37"/>
    <mergeCell ref="H36:H37"/>
    <mergeCell ref="B33:B34"/>
    <mergeCell ref="E33:E34"/>
    <mergeCell ref="A3:H3"/>
    <mergeCell ref="A6:H6"/>
    <mergeCell ref="A16:A17"/>
    <mergeCell ref="A10:A11"/>
    <mergeCell ref="B10:B11"/>
    <mergeCell ref="C10:E10"/>
    <mergeCell ref="F10:H10"/>
    <mergeCell ref="A14:A15"/>
    <mergeCell ref="H41:H42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H39:H40"/>
    <mergeCell ref="G41:G42"/>
    <mergeCell ref="A30:A32"/>
    <mergeCell ref="G26:G27"/>
    <mergeCell ref="H26:H27"/>
    <mergeCell ref="B28:B29"/>
    <mergeCell ref="C28:C29"/>
    <mergeCell ref="D28:D29"/>
    <mergeCell ref="E28:E29"/>
    <mergeCell ref="F28:F29"/>
    <mergeCell ref="G28:G29"/>
    <mergeCell ref="H28:H29"/>
    <mergeCell ref="B26:B27"/>
    <mergeCell ref="C26:C27"/>
    <mergeCell ref="D26:D27"/>
    <mergeCell ref="E26:E27"/>
    <mergeCell ref="A18:A19"/>
    <mergeCell ref="H22:H23"/>
    <mergeCell ref="G24:G25"/>
    <mergeCell ref="B22:B23"/>
    <mergeCell ref="C22:C23"/>
    <mergeCell ref="D22:D23"/>
    <mergeCell ref="F24:F25"/>
    <mergeCell ref="B24:B25"/>
    <mergeCell ref="C24:C25"/>
    <mergeCell ref="D24:D25"/>
    <mergeCell ref="E24:E25"/>
  </mergeCells>
  <phoneticPr fontId="5" type="noConversion"/>
  <pageMargins left="0.7" right="0.7" top="0.75" bottom="0.75" header="0.3" footer="0.3"/>
  <pageSetup paperSize="9" scale="3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view="pageBreakPreview" topLeftCell="A4" zoomScale="60" workbookViewId="0">
      <selection activeCell="A8" sqref="A8:H8"/>
    </sheetView>
  </sheetViews>
  <sheetFormatPr defaultRowHeight="15"/>
  <cols>
    <col min="1" max="1" width="45.7109375" customWidth="1"/>
    <col min="2" max="2" width="26.7109375" customWidth="1"/>
    <col min="4" max="4" width="16.42578125" customWidth="1"/>
    <col min="5" max="5" width="18.140625" customWidth="1"/>
    <col min="6" max="6" width="15.7109375" customWidth="1"/>
    <col min="7" max="7" width="15.5703125" customWidth="1"/>
    <col min="8" max="8" width="14.140625" customWidth="1"/>
    <col min="9" max="9" width="20.140625" customWidth="1"/>
  </cols>
  <sheetData>
    <row r="1" spans="1:8" ht="18.75">
      <c r="A1" s="173" t="s">
        <v>102</v>
      </c>
      <c r="B1" s="201"/>
      <c r="C1" s="201"/>
      <c r="D1" s="201"/>
      <c r="E1" s="201"/>
      <c r="F1" s="201"/>
      <c r="G1" s="201"/>
      <c r="H1" s="201"/>
    </row>
    <row r="2" spans="1:8" ht="18.75">
      <c r="A2" s="173" t="s">
        <v>96</v>
      </c>
      <c r="B2" s="201"/>
      <c r="C2" s="201"/>
      <c r="D2" s="201"/>
      <c r="E2" s="201"/>
      <c r="F2" s="201"/>
      <c r="G2" s="201"/>
      <c r="H2" s="201"/>
    </row>
    <row r="3" spans="1:8" ht="9.75" customHeight="1">
      <c r="A3" s="173" t="s">
        <v>95</v>
      </c>
      <c r="B3" s="201"/>
      <c r="C3" s="201"/>
      <c r="D3" s="201"/>
      <c r="E3" s="201"/>
      <c r="F3" s="201"/>
      <c r="G3" s="201"/>
      <c r="H3" s="201"/>
    </row>
    <row r="4" spans="1:8" ht="12" customHeight="1">
      <c r="A4" s="201"/>
      <c r="B4" s="201"/>
      <c r="C4" s="201"/>
      <c r="D4" s="201"/>
      <c r="E4" s="201"/>
      <c r="F4" s="201"/>
      <c r="G4" s="201"/>
      <c r="H4" s="201"/>
    </row>
    <row r="5" spans="1:8" ht="18.75">
      <c r="A5" s="1"/>
    </row>
    <row r="6" spans="1:8" ht="18.75">
      <c r="A6" s="1"/>
    </row>
    <row r="7" spans="1:8" ht="18.75">
      <c r="A7" s="175" t="s">
        <v>1</v>
      </c>
      <c r="B7" s="176"/>
      <c r="C7" s="176"/>
      <c r="D7" s="176"/>
      <c r="E7" s="176"/>
      <c r="F7" s="176"/>
      <c r="G7" s="176"/>
      <c r="H7" s="176"/>
    </row>
    <row r="8" spans="1:8" ht="18.75">
      <c r="A8" s="175" t="s">
        <v>41</v>
      </c>
      <c r="B8" s="176"/>
      <c r="C8" s="176"/>
      <c r="D8" s="176"/>
      <c r="E8" s="176"/>
      <c r="F8" s="176"/>
      <c r="G8" s="176"/>
      <c r="H8" s="176"/>
    </row>
    <row r="9" spans="1:8" ht="18.75">
      <c r="A9" s="175" t="s">
        <v>42</v>
      </c>
      <c r="B9" s="176"/>
      <c r="C9" s="176"/>
      <c r="D9" s="176"/>
      <c r="E9" s="176"/>
      <c r="F9" s="176"/>
      <c r="G9" s="176"/>
      <c r="H9" s="176"/>
    </row>
    <row r="10" spans="1:8" ht="19.5" thickBot="1">
      <c r="A10" s="2"/>
    </row>
    <row r="11" spans="1:8" ht="35.25" customHeight="1" thickBot="1">
      <c r="A11" s="156" t="s">
        <v>3</v>
      </c>
      <c r="B11" s="156" t="s">
        <v>4</v>
      </c>
      <c r="C11" s="223" t="s">
        <v>5</v>
      </c>
      <c r="D11" s="224"/>
      <c r="E11" s="225"/>
      <c r="F11" s="223" t="s">
        <v>6</v>
      </c>
      <c r="G11" s="224"/>
      <c r="H11" s="225"/>
    </row>
    <row r="12" spans="1:8" ht="46.5" customHeight="1" thickBot="1">
      <c r="A12" s="160"/>
      <c r="B12" s="160"/>
      <c r="C12" s="11" t="s">
        <v>7</v>
      </c>
      <c r="D12" s="11" t="s">
        <v>8</v>
      </c>
      <c r="E12" s="11" t="s">
        <v>9</v>
      </c>
      <c r="F12" s="11">
        <v>2018</v>
      </c>
      <c r="G12" s="11">
        <v>2019</v>
      </c>
      <c r="H12" s="11">
        <v>2020</v>
      </c>
    </row>
    <row r="13" spans="1:8" ht="30.75" customHeight="1" thickBot="1">
      <c r="A13" s="12">
        <v>1</v>
      </c>
      <c r="B13" s="11">
        <v>2</v>
      </c>
      <c r="C13" s="11">
        <v>3</v>
      </c>
      <c r="D13" s="11">
        <v>4</v>
      </c>
      <c r="E13" s="11">
        <v>5</v>
      </c>
      <c r="F13" s="11">
        <v>7</v>
      </c>
      <c r="G13" s="11">
        <v>8</v>
      </c>
      <c r="H13" s="11">
        <v>9</v>
      </c>
    </row>
    <row r="14" spans="1:8" ht="56.25" customHeight="1" thickBot="1">
      <c r="A14" s="177" t="s">
        <v>10</v>
      </c>
      <c r="B14" s="95" t="s">
        <v>11</v>
      </c>
      <c r="C14" s="14">
        <v>574</v>
      </c>
      <c r="D14" s="96" t="s">
        <v>43</v>
      </c>
      <c r="E14" s="87" t="s">
        <v>68</v>
      </c>
      <c r="F14" s="55">
        <f>F16+F29+F46</f>
        <v>256321.16999999998</v>
      </c>
      <c r="G14" s="88">
        <f>G16+G29+G46</f>
        <v>233047.91150000002</v>
      </c>
      <c r="H14" s="88">
        <f>H16+H29+H46</f>
        <v>240526.40000000002</v>
      </c>
    </row>
    <row r="15" spans="1:8" ht="189.75" customHeight="1" thickBot="1">
      <c r="A15" s="178"/>
      <c r="B15" s="95" t="s">
        <v>144</v>
      </c>
      <c r="C15" s="14">
        <v>574</v>
      </c>
      <c r="D15" s="96" t="s">
        <v>43</v>
      </c>
      <c r="E15" s="87" t="s">
        <v>68</v>
      </c>
      <c r="F15" s="55">
        <f>F16+F29+F46</f>
        <v>256321.16999999998</v>
      </c>
      <c r="G15" s="55">
        <f>G16+G29+G46</f>
        <v>233047.91150000002</v>
      </c>
      <c r="H15" s="55">
        <f>H16+H29+H46</f>
        <v>240526.40000000002</v>
      </c>
    </row>
    <row r="16" spans="1:8" ht="27" customHeight="1">
      <c r="A16" s="154" t="s">
        <v>12</v>
      </c>
      <c r="B16" s="214" t="s">
        <v>11</v>
      </c>
      <c r="C16" s="217">
        <v>574</v>
      </c>
      <c r="D16" s="202" t="s">
        <v>84</v>
      </c>
      <c r="E16" s="202" t="s">
        <v>69</v>
      </c>
      <c r="F16" s="204">
        <f>F19</f>
        <v>79652.639999999999</v>
      </c>
      <c r="G16" s="204">
        <f>G19</f>
        <v>66672.3</v>
      </c>
      <c r="H16" s="204">
        <f>H19</f>
        <v>72881.2</v>
      </c>
    </row>
    <row r="17" spans="1:8" ht="24" customHeight="1">
      <c r="A17" s="213"/>
      <c r="B17" s="215"/>
      <c r="C17" s="218"/>
      <c r="D17" s="221"/>
      <c r="E17" s="220"/>
      <c r="F17" s="212"/>
      <c r="G17" s="212"/>
      <c r="H17" s="212"/>
    </row>
    <row r="18" spans="1:8" ht="21" customHeight="1" thickBot="1">
      <c r="A18" s="213"/>
      <c r="B18" s="216"/>
      <c r="C18" s="219"/>
      <c r="D18" s="222"/>
      <c r="E18" s="203"/>
      <c r="F18" s="205"/>
      <c r="G18" s="205"/>
      <c r="H18" s="205"/>
    </row>
    <row r="19" spans="1:8" ht="68.25" customHeight="1" thickBot="1">
      <c r="A19" s="155"/>
      <c r="B19" s="7" t="s">
        <v>106</v>
      </c>
      <c r="C19" s="3">
        <v>574</v>
      </c>
      <c r="D19" s="17" t="s">
        <v>84</v>
      </c>
      <c r="E19" s="25" t="s">
        <v>69</v>
      </c>
      <c r="F19" s="89">
        <f>F20</f>
        <v>79652.639999999999</v>
      </c>
      <c r="G19" s="89">
        <f t="shared" ref="G19:H19" si="0">G20</f>
        <v>66672.3</v>
      </c>
      <c r="H19" s="89">
        <f t="shared" si="0"/>
        <v>72881.2</v>
      </c>
    </row>
    <row r="20" spans="1:8" ht="110.25" customHeight="1" thickBot="1">
      <c r="A20" s="106" t="s">
        <v>136</v>
      </c>
      <c r="B20" s="16" t="s">
        <v>106</v>
      </c>
      <c r="C20" s="63">
        <v>574</v>
      </c>
      <c r="D20" s="17" t="s">
        <v>84</v>
      </c>
      <c r="E20" s="114" t="s">
        <v>138</v>
      </c>
      <c r="F20" s="110">
        <f>F22</f>
        <v>79652.639999999999</v>
      </c>
      <c r="G20" s="110">
        <f t="shared" ref="G20:H20" si="1">G22</f>
        <v>66672.3</v>
      </c>
      <c r="H20" s="110">
        <f t="shared" si="1"/>
        <v>72881.2</v>
      </c>
    </row>
    <row r="21" spans="1:8" s="73" customFormat="1" ht="19.5" customHeight="1" thickBot="1">
      <c r="A21" s="85" t="s">
        <v>135</v>
      </c>
      <c r="B21" s="16"/>
      <c r="C21" s="118"/>
      <c r="D21" s="17"/>
      <c r="E21" s="114"/>
      <c r="F21" s="62"/>
      <c r="G21" s="62"/>
      <c r="H21" s="62"/>
    </row>
    <row r="22" spans="1:8" s="73" customFormat="1" ht="102" customHeight="1" thickBot="1">
      <c r="A22" s="85" t="s">
        <v>134</v>
      </c>
      <c r="B22" s="13" t="s">
        <v>106</v>
      </c>
      <c r="C22" s="3">
        <v>574</v>
      </c>
      <c r="D22" s="17" t="s">
        <v>84</v>
      </c>
      <c r="E22" s="116" t="s">
        <v>86</v>
      </c>
      <c r="F22" s="62">
        <f>F24+F25+F27</f>
        <v>79652.639999999999</v>
      </c>
      <c r="G22" s="62">
        <f>G24+G25+G27</f>
        <v>66672.3</v>
      </c>
      <c r="H22" s="62">
        <f>H24+H25+H27</f>
        <v>72881.2</v>
      </c>
    </row>
    <row r="23" spans="1:8" s="73" customFormat="1" ht="27" customHeight="1">
      <c r="A23" s="67" t="s">
        <v>133</v>
      </c>
      <c r="B23" s="69"/>
      <c r="C23" s="70"/>
      <c r="D23" s="72"/>
      <c r="E23" s="111"/>
      <c r="F23" s="90"/>
      <c r="G23" s="91"/>
      <c r="H23" s="91"/>
    </row>
    <row r="24" spans="1:8" ht="140.25" customHeight="1" thickBot="1">
      <c r="A24" s="75" t="s">
        <v>139</v>
      </c>
      <c r="B24" s="68"/>
      <c r="C24" s="64"/>
      <c r="D24" s="17" t="s">
        <v>142</v>
      </c>
      <c r="E24" s="117" t="s">
        <v>127</v>
      </c>
      <c r="F24" s="62">
        <f>69461.14+5621.6+195+103.9</f>
        <v>75381.64</v>
      </c>
      <c r="G24" s="66">
        <f>62751.7+103.9</f>
        <v>62855.6</v>
      </c>
      <c r="H24" s="66">
        <f>67649.3+103.9</f>
        <v>67753.2</v>
      </c>
    </row>
    <row r="25" spans="1:8" ht="20.25" customHeight="1">
      <c r="A25" s="8"/>
      <c r="B25" s="165" t="s">
        <v>106</v>
      </c>
      <c r="C25" s="156">
        <v>574</v>
      </c>
      <c r="D25" s="208">
        <v>1004</v>
      </c>
      <c r="E25" s="158" t="s">
        <v>127</v>
      </c>
      <c r="F25" s="192">
        <f>4032.6-408.6</f>
        <v>3624</v>
      </c>
      <c r="G25" s="151">
        <v>3136.7</v>
      </c>
      <c r="H25" s="151">
        <v>4368.2</v>
      </c>
    </row>
    <row r="26" spans="1:8" ht="111.75" customHeight="1" thickBot="1">
      <c r="A26" s="94" t="s">
        <v>140</v>
      </c>
      <c r="B26" s="166"/>
      <c r="C26" s="160"/>
      <c r="D26" s="209"/>
      <c r="E26" s="161"/>
      <c r="F26" s="193"/>
      <c r="G26" s="153"/>
      <c r="H26" s="153"/>
    </row>
    <row r="27" spans="1:8" ht="23.25" customHeight="1">
      <c r="A27" s="46"/>
      <c r="B27" s="165" t="s">
        <v>106</v>
      </c>
      <c r="C27" s="156">
        <v>574</v>
      </c>
      <c r="D27" s="158" t="s">
        <v>55</v>
      </c>
      <c r="E27" s="158" t="s">
        <v>86</v>
      </c>
      <c r="F27" s="192">
        <f>668.5-21.5</f>
        <v>647</v>
      </c>
      <c r="G27" s="151">
        <v>680</v>
      </c>
      <c r="H27" s="151">
        <v>759.8</v>
      </c>
    </row>
    <row r="28" spans="1:8" ht="95.25" customHeight="1" thickBot="1">
      <c r="A28" s="75" t="s">
        <v>141</v>
      </c>
      <c r="B28" s="206"/>
      <c r="C28" s="195"/>
      <c r="D28" s="161"/>
      <c r="E28" s="210"/>
      <c r="F28" s="211"/>
      <c r="G28" s="207"/>
      <c r="H28" s="207"/>
    </row>
    <row r="29" spans="1:8" ht="38.25" customHeight="1">
      <c r="A29" s="162" t="s">
        <v>44</v>
      </c>
      <c r="B29" s="177" t="s">
        <v>11</v>
      </c>
      <c r="C29" s="169">
        <v>574</v>
      </c>
      <c r="D29" s="81" t="s">
        <v>56</v>
      </c>
      <c r="E29" s="202" t="s">
        <v>74</v>
      </c>
      <c r="F29" s="204">
        <f>F31</f>
        <v>168795.67</v>
      </c>
      <c r="G29" s="204">
        <f>G31</f>
        <v>158494.01149999999</v>
      </c>
      <c r="H29" s="204">
        <f>H31</f>
        <v>159761.5</v>
      </c>
    </row>
    <row r="30" spans="1:8" ht="28.5" customHeight="1" thickBot="1">
      <c r="A30" s="163"/>
      <c r="B30" s="178"/>
      <c r="C30" s="170"/>
      <c r="D30" s="97">
        <v>1003</v>
      </c>
      <c r="E30" s="203"/>
      <c r="F30" s="205"/>
      <c r="G30" s="205"/>
      <c r="H30" s="205"/>
    </row>
    <row r="31" spans="1:8" ht="63.75" customHeight="1" thickBot="1">
      <c r="A31" s="194"/>
      <c r="B31" s="16" t="s">
        <v>106</v>
      </c>
      <c r="C31" s="3">
        <v>574</v>
      </c>
      <c r="D31" s="17" t="s">
        <v>59</v>
      </c>
      <c r="E31" s="25" t="s">
        <v>74</v>
      </c>
      <c r="F31" s="49">
        <f>F37+F44+F38+F39+F41+F43</f>
        <v>168795.67</v>
      </c>
      <c r="G31" s="49">
        <f>G37+G44+G38+G39+G41+G32</f>
        <v>158494.01149999999</v>
      </c>
      <c r="H31" s="49">
        <f>H37+H44+H38+H39+H41</f>
        <v>159761.5</v>
      </c>
    </row>
    <row r="32" spans="1:8" s="45" customFormat="1" ht="85.5" customHeight="1" thickBot="1">
      <c r="A32" s="98" t="s">
        <v>145</v>
      </c>
      <c r="B32" s="16" t="s">
        <v>114</v>
      </c>
      <c r="C32" s="3">
        <v>574</v>
      </c>
      <c r="D32" s="19" t="s">
        <v>56</v>
      </c>
      <c r="E32" s="19" t="s">
        <v>76</v>
      </c>
      <c r="F32" s="50"/>
      <c r="G32" s="50">
        <f>G33</f>
        <v>7526.0114999999996</v>
      </c>
      <c r="H32" s="50"/>
    </row>
    <row r="33" spans="1:8" s="45" customFormat="1" ht="128.25" customHeight="1" thickBot="1">
      <c r="A33" s="74" t="s">
        <v>146</v>
      </c>
      <c r="B33" s="13" t="s">
        <v>114</v>
      </c>
      <c r="C33" s="11">
        <v>574</v>
      </c>
      <c r="D33" s="19" t="s">
        <v>56</v>
      </c>
      <c r="E33" s="29" t="s">
        <v>110</v>
      </c>
      <c r="F33" s="54">
        <v>0</v>
      </c>
      <c r="G33" s="50">
        <v>7526.0114999999996</v>
      </c>
      <c r="H33" s="50">
        <v>0</v>
      </c>
    </row>
    <row r="34" spans="1:8" s="45" customFormat="1" ht="118.5" customHeight="1" thickBot="1">
      <c r="A34" s="106" t="s">
        <v>136</v>
      </c>
      <c r="B34" s="16" t="s">
        <v>106</v>
      </c>
      <c r="C34" s="11">
        <v>574</v>
      </c>
      <c r="D34" s="19" t="s">
        <v>56</v>
      </c>
      <c r="E34" s="19" t="s">
        <v>131</v>
      </c>
      <c r="F34" s="50">
        <f>F35</f>
        <v>163718.27000000002</v>
      </c>
      <c r="G34" s="50">
        <f t="shared" ref="G34:H34" si="2">G35</f>
        <v>145526.39999999999</v>
      </c>
      <c r="H34" s="50">
        <f t="shared" si="2"/>
        <v>154684.09999999998</v>
      </c>
    </row>
    <row r="35" spans="1:8" s="73" customFormat="1" ht="101.25" customHeight="1" thickBot="1">
      <c r="A35" s="85" t="s">
        <v>134</v>
      </c>
      <c r="B35" s="13" t="s">
        <v>106</v>
      </c>
      <c r="C35" s="3">
        <v>574</v>
      </c>
      <c r="D35" s="19" t="s">
        <v>56</v>
      </c>
      <c r="E35" s="19" t="s">
        <v>87</v>
      </c>
      <c r="F35" s="50">
        <f>F37+F38+F39+F41+F43</f>
        <v>163718.27000000002</v>
      </c>
      <c r="G35" s="50">
        <f t="shared" ref="G35:H35" si="3">G37+G38+G39+G41+G43</f>
        <v>145526.39999999999</v>
      </c>
      <c r="H35" s="50">
        <f t="shared" si="3"/>
        <v>154684.09999999998</v>
      </c>
    </row>
    <row r="36" spans="1:8" s="73" customFormat="1" ht="27" customHeight="1" thickBot="1">
      <c r="A36" s="75" t="s">
        <v>133</v>
      </c>
      <c r="B36" s="13"/>
      <c r="C36" s="3"/>
      <c r="D36" s="19"/>
      <c r="E36" s="19"/>
      <c r="F36" s="50"/>
      <c r="G36" s="50"/>
      <c r="H36" s="50"/>
    </row>
    <row r="37" spans="1:8" ht="156.75" customHeight="1" thickBot="1">
      <c r="A37" s="75" t="s">
        <v>130</v>
      </c>
      <c r="B37" s="13" t="s">
        <v>106</v>
      </c>
      <c r="C37" s="11">
        <v>574</v>
      </c>
      <c r="D37" s="19" t="s">
        <v>56</v>
      </c>
      <c r="E37" s="19" t="s">
        <v>87</v>
      </c>
      <c r="F37" s="54">
        <f>127808.5+10720.3+689+200-195</f>
        <v>139222.79999999999</v>
      </c>
      <c r="G37" s="50">
        <v>119806.39999999999</v>
      </c>
      <c r="H37" s="92">
        <v>127378.8</v>
      </c>
    </row>
    <row r="38" spans="1:8" ht="99.75" customHeight="1" thickBot="1">
      <c r="A38" s="85" t="s">
        <v>45</v>
      </c>
      <c r="B38" s="107" t="s">
        <v>106</v>
      </c>
      <c r="C38" s="63">
        <v>574</v>
      </c>
      <c r="D38" s="71">
        <v>1003</v>
      </c>
      <c r="E38" s="19" t="s">
        <v>87</v>
      </c>
      <c r="F38" s="61">
        <f>15268.3-3.1</f>
        <v>15265.199999999999</v>
      </c>
      <c r="G38" s="65">
        <v>17455.599999999999</v>
      </c>
      <c r="H38" s="65">
        <v>17388.5</v>
      </c>
    </row>
    <row r="39" spans="1:8" ht="26.25" customHeight="1">
      <c r="A39" s="46"/>
      <c r="B39" s="165" t="s">
        <v>106</v>
      </c>
      <c r="C39" s="156">
        <v>574</v>
      </c>
      <c r="D39" s="158" t="s">
        <v>56</v>
      </c>
      <c r="E39" s="158" t="s">
        <v>87</v>
      </c>
      <c r="F39" s="192">
        <f>3836.8+78.3</f>
        <v>3915.1000000000004</v>
      </c>
      <c r="G39" s="151">
        <v>3865.9</v>
      </c>
      <c r="H39" s="151">
        <v>3873.8</v>
      </c>
    </row>
    <row r="40" spans="1:8" ht="115.5" customHeight="1" thickBot="1">
      <c r="A40" s="47" t="s">
        <v>46</v>
      </c>
      <c r="B40" s="166"/>
      <c r="C40" s="160"/>
      <c r="D40" s="161"/>
      <c r="E40" s="161"/>
      <c r="F40" s="193"/>
      <c r="G40" s="153"/>
      <c r="H40" s="153"/>
    </row>
    <row r="41" spans="1:8" ht="18" customHeight="1">
      <c r="A41" s="46"/>
      <c r="B41" s="165" t="s">
        <v>106</v>
      </c>
      <c r="C41" s="156">
        <v>574</v>
      </c>
      <c r="D41" s="158" t="s">
        <v>59</v>
      </c>
      <c r="E41" s="197" t="s">
        <v>88</v>
      </c>
      <c r="F41" s="192">
        <f>5589.3-532.2</f>
        <v>5057.1000000000004</v>
      </c>
      <c r="G41" s="151">
        <v>4398.5</v>
      </c>
      <c r="H41" s="151">
        <v>6043</v>
      </c>
    </row>
    <row r="42" spans="1:8" ht="93.75" customHeight="1" thickBot="1">
      <c r="A42" s="47" t="s">
        <v>47</v>
      </c>
      <c r="B42" s="166"/>
      <c r="C42" s="160"/>
      <c r="D42" s="161"/>
      <c r="E42" s="198"/>
      <c r="F42" s="193"/>
      <c r="G42" s="153"/>
      <c r="H42" s="153"/>
    </row>
    <row r="43" spans="1:8" s="28" customFormat="1" ht="81" customHeight="1" thickBot="1">
      <c r="A43" s="85" t="s">
        <v>137</v>
      </c>
      <c r="B43" s="13" t="s">
        <v>106</v>
      </c>
      <c r="C43" s="11">
        <v>574</v>
      </c>
      <c r="D43" s="19" t="s">
        <v>56</v>
      </c>
      <c r="E43" s="29" t="s">
        <v>103</v>
      </c>
      <c r="F43" s="54">
        <f>40.6+217.47</f>
        <v>258.07</v>
      </c>
      <c r="G43" s="50">
        <v>0</v>
      </c>
      <c r="H43" s="50">
        <v>0</v>
      </c>
    </row>
    <row r="44" spans="1:8" s="45" customFormat="1" ht="409.6" customHeight="1" thickBot="1">
      <c r="A44" s="105" t="s">
        <v>128</v>
      </c>
      <c r="B44" s="95" t="s">
        <v>106</v>
      </c>
      <c r="C44" s="14">
        <v>574</v>
      </c>
      <c r="D44" s="87" t="s">
        <v>56</v>
      </c>
      <c r="E44" s="109" t="s">
        <v>125</v>
      </c>
      <c r="F44" s="88">
        <f>F45</f>
        <v>5077.3999999999996</v>
      </c>
      <c r="G44" s="55">
        <f>G45</f>
        <v>5441.6</v>
      </c>
      <c r="H44" s="55">
        <f>H45</f>
        <v>5077.3999999999996</v>
      </c>
    </row>
    <row r="45" spans="1:8" s="45" customFormat="1" ht="409.5" customHeight="1" thickBot="1">
      <c r="A45" s="46" t="s">
        <v>129</v>
      </c>
      <c r="B45" s="13" t="s">
        <v>106</v>
      </c>
      <c r="C45" s="11">
        <v>574</v>
      </c>
      <c r="D45" s="19" t="s">
        <v>56</v>
      </c>
      <c r="E45" s="29" t="s">
        <v>126</v>
      </c>
      <c r="F45" s="54">
        <v>5077.3999999999996</v>
      </c>
      <c r="G45" s="50">
        <v>5441.6</v>
      </c>
      <c r="H45" s="50">
        <v>5077.3999999999996</v>
      </c>
    </row>
    <row r="46" spans="1:8" ht="77.25" customHeight="1" thickBot="1">
      <c r="A46" s="177" t="s">
        <v>132</v>
      </c>
      <c r="B46" s="16" t="s">
        <v>14</v>
      </c>
      <c r="C46" s="14">
        <v>574</v>
      </c>
      <c r="D46" s="96" t="s">
        <v>85</v>
      </c>
      <c r="E46" s="87" t="s">
        <v>82</v>
      </c>
      <c r="F46" s="55">
        <f>F47</f>
        <v>7872.8600000000006</v>
      </c>
      <c r="G46" s="55">
        <f>G47</f>
        <v>7881.6</v>
      </c>
      <c r="H46" s="55">
        <f>H47</f>
        <v>7883.7</v>
      </c>
    </row>
    <row r="47" spans="1:8" ht="94.5" customHeight="1" thickBot="1">
      <c r="A47" s="178"/>
      <c r="B47" s="108" t="s">
        <v>106</v>
      </c>
      <c r="C47" s="77">
        <v>574</v>
      </c>
      <c r="D47" s="97" t="s">
        <v>85</v>
      </c>
      <c r="E47" s="78" t="s">
        <v>82</v>
      </c>
      <c r="F47" s="49">
        <f>F48+F54+F56</f>
        <v>7872.8600000000006</v>
      </c>
      <c r="G47" s="49">
        <f t="shared" ref="G47:H47" si="4">G48+G54+G56</f>
        <v>7881.6</v>
      </c>
      <c r="H47" s="49">
        <f t="shared" si="4"/>
        <v>7883.7</v>
      </c>
    </row>
    <row r="48" spans="1:8" s="73" customFormat="1" ht="102.75" customHeight="1" thickBot="1">
      <c r="A48" s="106" t="s">
        <v>148</v>
      </c>
      <c r="B48" s="108"/>
      <c r="C48" s="77"/>
      <c r="D48" s="97"/>
      <c r="E48" s="78"/>
      <c r="F48" s="49">
        <f>F49</f>
        <v>221.06</v>
      </c>
      <c r="G48" s="49">
        <f t="shared" ref="G48:H48" si="5">G49</f>
        <v>435.1</v>
      </c>
      <c r="H48" s="49">
        <f t="shared" si="5"/>
        <v>437.2</v>
      </c>
    </row>
    <row r="49" spans="1:8" s="73" customFormat="1" ht="93.75" customHeight="1" thickBot="1">
      <c r="A49" s="85" t="s">
        <v>147</v>
      </c>
      <c r="B49" s="108"/>
      <c r="C49" s="77"/>
      <c r="D49" s="97"/>
      <c r="E49" s="78"/>
      <c r="F49" s="49">
        <f>F50+F52+F53</f>
        <v>221.06</v>
      </c>
      <c r="G49" s="49">
        <f t="shared" ref="G49:H49" si="6">G50+G52+G53</f>
        <v>435.1</v>
      </c>
      <c r="H49" s="49">
        <f t="shared" si="6"/>
        <v>437.2</v>
      </c>
    </row>
    <row r="50" spans="1:8" ht="18.75" customHeight="1">
      <c r="A50" s="74" t="s">
        <v>133</v>
      </c>
      <c r="B50" s="165" t="s">
        <v>106</v>
      </c>
      <c r="C50" s="156">
        <v>574</v>
      </c>
      <c r="D50" s="158" t="s">
        <v>57</v>
      </c>
      <c r="E50" s="199" t="s">
        <v>50</v>
      </c>
      <c r="F50" s="151">
        <v>2.36</v>
      </c>
      <c r="G50" s="151">
        <v>0</v>
      </c>
      <c r="H50" s="151">
        <v>2.1</v>
      </c>
    </row>
    <row r="51" spans="1:8" ht="127.5" customHeight="1" thickBot="1">
      <c r="A51" s="93" t="s">
        <v>49</v>
      </c>
      <c r="B51" s="166"/>
      <c r="C51" s="160"/>
      <c r="D51" s="161"/>
      <c r="E51" s="200"/>
      <c r="F51" s="153"/>
      <c r="G51" s="153"/>
      <c r="H51" s="153"/>
    </row>
    <row r="52" spans="1:8" ht="120.75" customHeight="1" thickBot="1">
      <c r="A52" s="94" t="s">
        <v>151</v>
      </c>
      <c r="B52" s="13" t="s">
        <v>106</v>
      </c>
      <c r="C52" s="11">
        <v>574</v>
      </c>
      <c r="D52" s="19" t="s">
        <v>57</v>
      </c>
      <c r="E52" s="19" t="s">
        <v>50</v>
      </c>
      <c r="F52" s="54">
        <f>144.5-11.4</f>
        <v>133.1</v>
      </c>
      <c r="G52" s="50">
        <v>117.1</v>
      </c>
      <c r="H52" s="50">
        <v>117.1</v>
      </c>
    </row>
    <row r="53" spans="1:8" ht="131.25" customHeight="1">
      <c r="A53" s="134" t="s">
        <v>156</v>
      </c>
      <c r="B53" s="135" t="s">
        <v>106</v>
      </c>
      <c r="C53" s="118">
        <v>574</v>
      </c>
      <c r="D53" s="26" t="s">
        <v>113</v>
      </c>
      <c r="E53" s="26" t="s">
        <v>50</v>
      </c>
      <c r="F53" s="51">
        <f>93.8-8.2</f>
        <v>85.6</v>
      </c>
      <c r="G53" s="51">
        <v>318</v>
      </c>
      <c r="H53" s="51">
        <v>318</v>
      </c>
    </row>
    <row r="54" spans="1:8" s="73" customFormat="1" ht="240" customHeight="1">
      <c r="A54" s="140" t="s">
        <v>149</v>
      </c>
      <c r="B54" s="141"/>
      <c r="C54" s="142">
        <v>574</v>
      </c>
      <c r="D54" s="143">
        <v>1003</v>
      </c>
      <c r="E54" s="144" t="s">
        <v>150</v>
      </c>
      <c r="F54" s="145">
        <f>F55</f>
        <v>7631.8</v>
      </c>
      <c r="G54" s="145">
        <f>G55</f>
        <v>7446.5</v>
      </c>
      <c r="H54" s="145">
        <f>H55</f>
        <v>7446.5</v>
      </c>
    </row>
    <row r="55" spans="1:8" s="73" customFormat="1" ht="131.25" customHeight="1">
      <c r="A55" s="138" t="s">
        <v>48</v>
      </c>
      <c r="B55" s="128" t="s">
        <v>106</v>
      </c>
      <c r="C55" s="136">
        <v>574</v>
      </c>
      <c r="D55" s="137">
        <v>1003</v>
      </c>
      <c r="E55" s="112" t="s">
        <v>89</v>
      </c>
      <c r="F55" s="113">
        <v>7631.8</v>
      </c>
      <c r="G55" s="113">
        <v>7446.5</v>
      </c>
      <c r="H55" s="113">
        <v>7446.5</v>
      </c>
    </row>
    <row r="56" spans="1:8" s="73" customFormat="1" ht="99.75" customHeight="1">
      <c r="A56" s="146" t="s">
        <v>155</v>
      </c>
      <c r="B56" s="141" t="s">
        <v>106</v>
      </c>
      <c r="C56" s="142">
        <v>574</v>
      </c>
      <c r="D56" s="143">
        <v>1003</v>
      </c>
      <c r="E56" s="144" t="s">
        <v>153</v>
      </c>
      <c r="F56" s="145">
        <f>F57</f>
        <v>20</v>
      </c>
      <c r="G56" s="145"/>
      <c r="H56" s="145"/>
    </row>
    <row r="57" spans="1:8" s="73" customFormat="1" ht="93.75" customHeight="1">
      <c r="A57" s="139" t="s">
        <v>152</v>
      </c>
      <c r="B57" s="128" t="s">
        <v>106</v>
      </c>
      <c r="C57" s="136">
        <v>574</v>
      </c>
      <c r="D57" s="137">
        <v>1003</v>
      </c>
      <c r="E57" s="112" t="s">
        <v>154</v>
      </c>
      <c r="F57" s="113">
        <v>20</v>
      </c>
      <c r="G57" s="113"/>
      <c r="H57" s="113"/>
    </row>
    <row r="58" spans="1:8" s="73" customFormat="1" ht="69" customHeight="1">
      <c r="A58" s="130"/>
      <c r="B58" s="131"/>
      <c r="C58" s="132"/>
      <c r="D58" s="133"/>
      <c r="E58" s="133"/>
      <c r="F58" s="115"/>
      <c r="G58" s="115"/>
      <c r="H58" s="115"/>
    </row>
    <row r="59" spans="1:8" ht="18" customHeight="1">
      <c r="A59" s="1"/>
    </row>
    <row r="60" spans="1:8" ht="18" customHeight="1">
      <c r="A60" s="1" t="s">
        <v>37</v>
      </c>
    </row>
  </sheetData>
  <mergeCells count="62">
    <mergeCell ref="A11:A12"/>
    <mergeCell ref="B11:B12"/>
    <mergeCell ref="C11:E11"/>
    <mergeCell ref="F11:H11"/>
    <mergeCell ref="A14:A15"/>
    <mergeCell ref="G27:G28"/>
    <mergeCell ref="G16:G18"/>
    <mergeCell ref="H16:H18"/>
    <mergeCell ref="A16:A19"/>
    <mergeCell ref="B16:B18"/>
    <mergeCell ref="C16:C18"/>
    <mergeCell ref="E16:E18"/>
    <mergeCell ref="F16:F18"/>
    <mergeCell ref="D16:D18"/>
    <mergeCell ref="B41:B42"/>
    <mergeCell ref="C41:C42"/>
    <mergeCell ref="B27:B28"/>
    <mergeCell ref="C27:C28"/>
    <mergeCell ref="F25:F26"/>
    <mergeCell ref="B25:B26"/>
    <mergeCell ref="C25:C26"/>
    <mergeCell ref="D25:D26"/>
    <mergeCell ref="E25:E26"/>
    <mergeCell ref="D27:D28"/>
    <mergeCell ref="E27:E28"/>
    <mergeCell ref="F27:F28"/>
    <mergeCell ref="E39:E40"/>
    <mergeCell ref="H39:H40"/>
    <mergeCell ref="G39:G40"/>
    <mergeCell ref="B39:B40"/>
    <mergeCell ref="C39:C40"/>
    <mergeCell ref="D39:D40"/>
    <mergeCell ref="F39:F40"/>
    <mergeCell ref="A1:H1"/>
    <mergeCell ref="A7:H7"/>
    <mergeCell ref="A8:H8"/>
    <mergeCell ref="A9:H9"/>
    <mergeCell ref="A29:A31"/>
    <mergeCell ref="B29:B30"/>
    <mergeCell ref="C29:C30"/>
    <mergeCell ref="A3:H4"/>
    <mergeCell ref="A2:H2"/>
    <mergeCell ref="E29:E30"/>
    <mergeCell ref="F29:F30"/>
    <mergeCell ref="G29:G30"/>
    <mergeCell ref="H29:H30"/>
    <mergeCell ref="G25:G26"/>
    <mergeCell ref="H25:H26"/>
    <mergeCell ref="H27:H28"/>
    <mergeCell ref="A46:A47"/>
    <mergeCell ref="B50:B51"/>
    <mergeCell ref="C50:C51"/>
    <mergeCell ref="D50:D51"/>
    <mergeCell ref="E50:E51"/>
    <mergeCell ref="F50:F51"/>
    <mergeCell ref="G50:G51"/>
    <mergeCell ref="D41:D42"/>
    <mergeCell ref="E41:E42"/>
    <mergeCell ref="H50:H51"/>
    <mergeCell ref="F41:F42"/>
    <mergeCell ref="H41:H42"/>
    <mergeCell ref="G41:G42"/>
  </mergeCells>
  <phoneticPr fontId="5" type="noConversion"/>
  <pageMargins left="0.25" right="0.25" top="0.75" bottom="0.75" header="0.3" footer="0.3"/>
  <pageSetup paperSize="9" scale="61" fitToHeight="0" orientation="portrait" r:id="rId1"/>
  <rowBreaks count="2" manualBreakCount="2">
    <brk id="43" min="2" max="7" man="1"/>
    <brk id="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B14" sqref="B14"/>
    </sheetView>
  </sheetViews>
  <sheetFormatPr defaultRowHeight="15"/>
  <cols>
    <col min="1" max="1" width="35" customWidth="1"/>
    <col min="2" max="2" width="29.7109375" customWidth="1"/>
    <col min="4" max="4" width="14.42578125" customWidth="1"/>
    <col min="5" max="5" width="16.42578125" customWidth="1"/>
    <col min="6" max="6" width="15" customWidth="1"/>
    <col min="7" max="7" width="16.42578125" customWidth="1"/>
    <col min="8" max="8" width="17.42578125" customWidth="1"/>
  </cols>
  <sheetData>
    <row r="1" spans="1:10" ht="18.75">
      <c r="A1" s="241" t="s">
        <v>101</v>
      </c>
      <c r="B1" s="242"/>
      <c r="C1" s="242"/>
      <c r="D1" s="242"/>
      <c r="E1" s="242"/>
      <c r="F1" s="242"/>
      <c r="G1" s="242"/>
      <c r="H1" s="242"/>
    </row>
    <row r="2" spans="1:10" ht="18.75">
      <c r="A2" s="241" t="s">
        <v>98</v>
      </c>
      <c r="B2" s="242"/>
      <c r="C2" s="242"/>
      <c r="D2" s="242"/>
      <c r="E2" s="242"/>
      <c r="F2" s="242"/>
      <c r="G2" s="242"/>
      <c r="H2" s="242"/>
    </row>
    <row r="3" spans="1:10" ht="18.75">
      <c r="A3" s="241" t="s">
        <v>97</v>
      </c>
      <c r="B3" s="242"/>
      <c r="C3" s="242"/>
      <c r="D3" s="242"/>
      <c r="E3" s="242"/>
      <c r="F3" s="242"/>
      <c r="G3" s="242"/>
      <c r="H3" s="242"/>
    </row>
    <row r="4" spans="1:10" ht="18" customHeight="1">
      <c r="A4" s="241" t="s">
        <v>99</v>
      </c>
      <c r="B4" s="242"/>
      <c r="C4" s="242"/>
      <c r="D4" s="242"/>
      <c r="E4" s="242"/>
      <c r="F4" s="242"/>
      <c r="G4" s="242"/>
      <c r="H4" s="242"/>
    </row>
    <row r="5" spans="1:10" s="73" customFormat="1" ht="18" customHeight="1">
      <c r="A5" s="59"/>
      <c r="B5" s="60"/>
      <c r="C5" s="60"/>
      <c r="D5" s="60"/>
      <c r="E5" s="60"/>
      <c r="F5" s="60"/>
      <c r="G5" s="60"/>
      <c r="H5" s="60"/>
    </row>
    <row r="6" spans="1:10" ht="18.75">
      <c r="A6" s="175" t="s">
        <v>1</v>
      </c>
      <c r="B6" s="176"/>
      <c r="C6" s="176"/>
      <c r="D6" s="176"/>
      <c r="E6" s="176"/>
      <c r="F6" s="176"/>
      <c r="G6" s="176"/>
      <c r="H6" s="176"/>
    </row>
    <row r="7" spans="1:10" ht="18.75">
      <c r="A7" s="175" t="s">
        <v>51</v>
      </c>
      <c r="B7" s="176"/>
      <c r="C7" s="176"/>
      <c r="D7" s="176"/>
      <c r="E7" s="176"/>
      <c r="F7" s="176"/>
      <c r="G7" s="176"/>
      <c r="H7" s="176"/>
    </row>
    <row r="8" spans="1:10" ht="18.75">
      <c r="A8" s="175" t="s">
        <v>52</v>
      </c>
      <c r="B8" s="176"/>
      <c r="C8" s="176"/>
      <c r="D8" s="176"/>
      <c r="E8" s="176"/>
      <c r="F8" s="176"/>
      <c r="G8" s="176"/>
      <c r="H8" s="176"/>
    </row>
    <row r="9" spans="1:10" ht="19.5" thickBot="1">
      <c r="A9" s="1"/>
    </row>
    <row r="10" spans="1:10" ht="21" customHeight="1" thickBot="1">
      <c r="A10" s="169" t="s">
        <v>53</v>
      </c>
      <c r="B10" s="169" t="s">
        <v>4</v>
      </c>
      <c r="C10" s="179" t="s">
        <v>5</v>
      </c>
      <c r="D10" s="180"/>
      <c r="E10" s="181"/>
      <c r="F10" s="179" t="s">
        <v>6</v>
      </c>
      <c r="G10" s="180"/>
      <c r="H10" s="181"/>
      <c r="I10" s="230"/>
      <c r="J10" s="231"/>
    </row>
    <row r="11" spans="1:10" ht="62.25" customHeight="1" thickBot="1">
      <c r="A11" s="170"/>
      <c r="B11" s="170"/>
      <c r="C11" s="3" t="s">
        <v>7</v>
      </c>
      <c r="D11" s="3" t="s">
        <v>8</v>
      </c>
      <c r="E11" s="3" t="s">
        <v>9</v>
      </c>
      <c r="F11" s="3">
        <v>2018</v>
      </c>
      <c r="G11" s="3">
        <v>2019</v>
      </c>
      <c r="H11" s="3">
        <v>2020</v>
      </c>
      <c r="I11" s="230"/>
      <c r="J11" s="231"/>
    </row>
    <row r="12" spans="1:10" ht="20.25" customHeight="1" thickBot="1">
      <c r="A12" s="4">
        <v>1</v>
      </c>
      <c r="B12" s="3">
        <v>2</v>
      </c>
      <c r="C12" s="5">
        <v>3</v>
      </c>
      <c r="D12" s="5">
        <v>4</v>
      </c>
      <c r="E12" s="5">
        <v>5</v>
      </c>
      <c r="F12" s="5">
        <v>7</v>
      </c>
      <c r="G12" s="3">
        <v>8</v>
      </c>
      <c r="H12" s="5">
        <v>9</v>
      </c>
      <c r="I12" s="230"/>
      <c r="J12" s="231"/>
    </row>
    <row r="13" spans="1:10" ht="19.5" thickBot="1">
      <c r="A13" s="154" t="s">
        <v>10</v>
      </c>
      <c r="B13" s="108" t="s">
        <v>11</v>
      </c>
      <c r="C13" s="125">
        <v>574</v>
      </c>
      <c r="D13" s="122" t="s">
        <v>143</v>
      </c>
      <c r="E13" s="122" t="s">
        <v>68</v>
      </c>
      <c r="F13" s="99">
        <f>F14</f>
        <v>366623.87</v>
      </c>
      <c r="G13" s="99">
        <f>G14</f>
        <v>339716.29950000002</v>
      </c>
      <c r="H13" s="99">
        <f>H14</f>
        <v>336261.11000000004</v>
      </c>
      <c r="I13" s="230"/>
      <c r="J13" s="231"/>
    </row>
    <row r="14" spans="1:10" ht="93.75" customHeight="1" thickBot="1">
      <c r="A14" s="155"/>
      <c r="B14" s="3" t="s">
        <v>115</v>
      </c>
      <c r="C14" s="121">
        <v>574</v>
      </c>
      <c r="D14" s="119" t="s">
        <v>143</v>
      </c>
      <c r="E14" s="119" t="s">
        <v>68</v>
      </c>
      <c r="F14" s="100">
        <f>F15+F17+F19+F21+F26</f>
        <v>366623.87</v>
      </c>
      <c r="G14" s="100">
        <f>G15+G17+G19+G21+G26</f>
        <v>339716.29950000002</v>
      </c>
      <c r="H14" s="100">
        <f>H15+H17+H19+H21+H26</f>
        <v>336261.11000000004</v>
      </c>
      <c r="I14" s="230"/>
      <c r="J14" s="231"/>
    </row>
    <row r="15" spans="1:10" ht="19.5" thickBot="1">
      <c r="A15" s="154" t="s">
        <v>12</v>
      </c>
      <c r="B15" s="16" t="s">
        <v>11</v>
      </c>
      <c r="C15" s="125">
        <v>574</v>
      </c>
      <c r="D15" s="122" t="s">
        <v>159</v>
      </c>
      <c r="E15" s="122" t="s">
        <v>69</v>
      </c>
      <c r="F15" s="99">
        <f>F16</f>
        <v>117722.34</v>
      </c>
      <c r="G15" s="99">
        <f>G16</f>
        <v>103378.88</v>
      </c>
      <c r="H15" s="99">
        <f>H16</f>
        <v>103022.2</v>
      </c>
      <c r="I15" s="230"/>
      <c r="J15" s="231"/>
    </row>
    <row r="16" spans="1:10" ht="118.5" customHeight="1" thickBot="1">
      <c r="A16" s="155"/>
      <c r="B16" s="9" t="s">
        <v>115</v>
      </c>
      <c r="C16" s="121">
        <v>574</v>
      </c>
      <c r="D16" s="119" t="s">
        <v>158</v>
      </c>
      <c r="E16" s="119" t="s">
        <v>69</v>
      </c>
      <c r="F16" s="100">
        <f>'прил 4'!F17+'прил 5'!F19</f>
        <v>117722.34</v>
      </c>
      <c r="G16" s="100">
        <f>'прил 4'!G17+'прил 5'!G19</f>
        <v>103378.88</v>
      </c>
      <c r="H16" s="100">
        <f>'прил 4'!H17+'прил 5'!H19</f>
        <v>103022.2</v>
      </c>
      <c r="I16" s="230"/>
      <c r="J16" s="231"/>
    </row>
    <row r="17" spans="1:10" ht="32.25" customHeight="1" thickBot="1">
      <c r="A17" s="149" t="s">
        <v>44</v>
      </c>
      <c r="B17" s="15" t="s">
        <v>14</v>
      </c>
      <c r="C17" s="125">
        <v>574</v>
      </c>
      <c r="D17" s="122" t="s">
        <v>59</v>
      </c>
      <c r="E17" s="148" t="s">
        <v>74</v>
      </c>
      <c r="F17" s="101">
        <f>F18</f>
        <v>215902.37</v>
      </c>
      <c r="G17" s="101">
        <f>G18</f>
        <v>202412.71950000001</v>
      </c>
      <c r="H17" s="101">
        <f>H18</f>
        <v>200598.61</v>
      </c>
      <c r="I17" s="230"/>
      <c r="J17" s="231"/>
    </row>
    <row r="18" spans="1:10" ht="168" customHeight="1" thickBot="1">
      <c r="A18" s="243"/>
      <c r="B18" s="22" t="s">
        <v>115</v>
      </c>
      <c r="C18" s="121">
        <v>574</v>
      </c>
      <c r="D18" s="119" t="s">
        <v>59</v>
      </c>
      <c r="E18" s="123" t="s">
        <v>74</v>
      </c>
      <c r="F18" s="102">
        <f>'прил 4'!F32+'прил 5'!F31</f>
        <v>215902.37</v>
      </c>
      <c r="G18" s="102">
        <f>'прил 4'!G32+'прил 5'!G31</f>
        <v>202412.71950000001</v>
      </c>
      <c r="H18" s="102">
        <f>'прил 4'!H32+'прил 5'!H31</f>
        <v>200598.61</v>
      </c>
      <c r="I18" s="230"/>
      <c r="J18" s="231"/>
    </row>
    <row r="19" spans="1:10" ht="114.75" customHeight="1">
      <c r="A19" s="244" t="s">
        <v>60</v>
      </c>
      <c r="B19" s="128" t="s">
        <v>14</v>
      </c>
      <c r="C19" s="126">
        <v>574</v>
      </c>
      <c r="D19" s="127" t="s">
        <v>90</v>
      </c>
      <c r="E19" s="127" t="s">
        <v>81</v>
      </c>
      <c r="F19" s="103">
        <f>F20</f>
        <v>19486.7</v>
      </c>
      <c r="G19" s="103">
        <f>G20</f>
        <v>19441</v>
      </c>
      <c r="H19" s="103">
        <f>H20</f>
        <v>19301.400000000001</v>
      </c>
      <c r="I19" s="23"/>
      <c r="J19" s="21"/>
    </row>
    <row r="20" spans="1:10" ht="115.5" customHeight="1" thickBot="1">
      <c r="A20" s="245"/>
      <c r="B20" s="129" t="s">
        <v>115</v>
      </c>
      <c r="C20" s="124">
        <v>574</v>
      </c>
      <c r="D20" s="120" t="s">
        <v>90</v>
      </c>
      <c r="E20" s="120" t="s">
        <v>81</v>
      </c>
      <c r="F20" s="102">
        <f>'прил 4'!F50</f>
        <v>19486.7</v>
      </c>
      <c r="G20" s="102">
        <f>'прил 4'!G50</f>
        <v>19441</v>
      </c>
      <c r="H20" s="102">
        <f>'прил 4'!H50</f>
        <v>19301.400000000001</v>
      </c>
      <c r="I20" s="20"/>
      <c r="J20" s="21"/>
    </row>
    <row r="21" spans="1:10" ht="15" customHeight="1">
      <c r="A21" s="182" t="s">
        <v>67</v>
      </c>
      <c r="B21" s="236" t="s">
        <v>14</v>
      </c>
      <c r="C21" s="238">
        <v>574</v>
      </c>
      <c r="D21" s="226" t="s">
        <v>57</v>
      </c>
      <c r="E21" s="226" t="s">
        <v>80</v>
      </c>
      <c r="F21" s="233">
        <f>F25</f>
        <v>148</v>
      </c>
      <c r="G21" s="233">
        <f>G25</f>
        <v>153</v>
      </c>
      <c r="H21" s="233">
        <f>H25</f>
        <v>112</v>
      </c>
      <c r="I21" s="232"/>
      <c r="J21" s="229"/>
    </row>
    <row r="22" spans="1:10" ht="4.5" customHeight="1">
      <c r="A22" s="182"/>
      <c r="B22" s="236"/>
      <c r="C22" s="239"/>
      <c r="D22" s="227"/>
      <c r="E22" s="227"/>
      <c r="F22" s="234"/>
      <c r="G22" s="234"/>
      <c r="H22" s="234"/>
      <c r="I22" s="232"/>
      <c r="J22" s="229"/>
    </row>
    <row r="23" spans="1:10" ht="3" customHeight="1">
      <c r="A23" s="182"/>
      <c r="B23" s="236"/>
      <c r="C23" s="239"/>
      <c r="D23" s="227"/>
      <c r="E23" s="227"/>
      <c r="F23" s="234"/>
      <c r="G23" s="234"/>
      <c r="H23" s="234"/>
      <c r="I23" s="232"/>
      <c r="J23" s="229"/>
    </row>
    <row r="24" spans="1:10" ht="15.75" customHeight="1" thickBot="1">
      <c r="A24" s="182"/>
      <c r="B24" s="237"/>
      <c r="C24" s="240"/>
      <c r="D24" s="228"/>
      <c r="E24" s="228"/>
      <c r="F24" s="235"/>
      <c r="G24" s="235"/>
      <c r="H24" s="235"/>
      <c r="I24" s="232"/>
      <c r="J24" s="229"/>
    </row>
    <row r="25" spans="1:10" ht="119.25" customHeight="1" thickBot="1">
      <c r="A25" s="150"/>
      <c r="B25" s="9" t="s">
        <v>115</v>
      </c>
      <c r="C25" s="121">
        <v>574</v>
      </c>
      <c r="D25" s="119" t="s">
        <v>57</v>
      </c>
      <c r="E25" s="119" t="s">
        <v>80</v>
      </c>
      <c r="F25" s="104">
        <f>'прил 4'!F55</f>
        <v>148</v>
      </c>
      <c r="G25" s="104">
        <f>'прил 4'!G55</f>
        <v>153</v>
      </c>
      <c r="H25" s="104">
        <f>'прил 4'!H55</f>
        <v>112</v>
      </c>
      <c r="I25" s="232"/>
      <c r="J25" s="229"/>
    </row>
    <row r="26" spans="1:10" ht="19.5" thickBot="1">
      <c r="A26" s="149" t="s">
        <v>66</v>
      </c>
      <c r="B26" s="9" t="s">
        <v>14</v>
      </c>
      <c r="C26" s="121">
        <v>574</v>
      </c>
      <c r="D26" s="119" t="s">
        <v>91</v>
      </c>
      <c r="E26" s="119" t="s">
        <v>82</v>
      </c>
      <c r="F26" s="99">
        <f>F27</f>
        <v>13364.460000000001</v>
      </c>
      <c r="G26" s="99">
        <f>G27</f>
        <v>14330.7</v>
      </c>
      <c r="H26" s="99">
        <f>H27</f>
        <v>13226.9</v>
      </c>
      <c r="I26" s="230"/>
      <c r="J26" s="231"/>
    </row>
    <row r="27" spans="1:10" ht="118.5" customHeight="1" thickBot="1">
      <c r="A27" s="150"/>
      <c r="B27" s="9" t="s">
        <v>115</v>
      </c>
      <c r="C27" s="121"/>
      <c r="D27" s="121"/>
      <c r="E27" s="119"/>
      <c r="F27" s="104">
        <f>'прил 4'!F59+'прил 5'!F47</f>
        <v>13364.460000000001</v>
      </c>
      <c r="G27" s="104">
        <f>'прил 4'!G59+'прил 5'!G47</f>
        <v>14330.7</v>
      </c>
      <c r="H27" s="104">
        <f>'прил 4'!H59+'прил 5'!H47</f>
        <v>13226.9</v>
      </c>
      <c r="I27" s="230"/>
      <c r="J27" s="231"/>
    </row>
    <row r="28" spans="1:10" ht="18.75">
      <c r="A28" s="1"/>
    </row>
    <row r="29" spans="1:10" ht="20.25" customHeight="1">
      <c r="A29" s="1" t="s">
        <v>37</v>
      </c>
    </row>
    <row r="30" spans="1:10" ht="36" customHeight="1">
      <c r="A30" s="191" t="s">
        <v>38</v>
      </c>
      <c r="B30" s="176"/>
      <c r="C30" s="176"/>
      <c r="D30" s="176"/>
      <c r="E30" s="176"/>
      <c r="F30" s="176"/>
      <c r="G30" s="176"/>
      <c r="H30" s="176"/>
    </row>
    <row r="31" spans="1:10" ht="19.5" customHeight="1">
      <c r="A31" s="191" t="s">
        <v>39</v>
      </c>
      <c r="B31" s="176"/>
      <c r="C31" s="176"/>
      <c r="D31" s="176"/>
      <c r="E31" s="176"/>
      <c r="F31" s="176"/>
      <c r="G31" s="176"/>
      <c r="H31" s="176"/>
    </row>
    <row r="32" spans="1:10" ht="59.25" customHeight="1">
      <c r="A32" s="191" t="s">
        <v>54</v>
      </c>
      <c r="B32" s="176"/>
      <c r="C32" s="176"/>
      <c r="D32" s="176"/>
      <c r="E32" s="176"/>
      <c r="F32" s="176"/>
      <c r="G32" s="176"/>
      <c r="H32" s="176"/>
    </row>
    <row r="33" spans="1:1" ht="18.75">
      <c r="A33" s="1"/>
    </row>
  </sheetData>
  <mergeCells count="40">
    <mergeCell ref="I11:J11"/>
    <mergeCell ref="I12:J12"/>
    <mergeCell ref="A1:H1"/>
    <mergeCell ref="A2:H2"/>
    <mergeCell ref="A3:H3"/>
    <mergeCell ref="A6:H6"/>
    <mergeCell ref="A10:A11"/>
    <mergeCell ref="A4:H4"/>
    <mergeCell ref="A7:H7"/>
    <mergeCell ref="A8:H8"/>
    <mergeCell ref="B10:B11"/>
    <mergeCell ref="C10:E10"/>
    <mergeCell ref="F10:H10"/>
    <mergeCell ref="I10:J10"/>
    <mergeCell ref="I17:J17"/>
    <mergeCell ref="A30:H30"/>
    <mergeCell ref="A31:H31"/>
    <mergeCell ref="A32:H32"/>
    <mergeCell ref="I21:I25"/>
    <mergeCell ref="F21:F24"/>
    <mergeCell ref="G21:G24"/>
    <mergeCell ref="H21:H24"/>
    <mergeCell ref="A26:A27"/>
    <mergeCell ref="I26:J26"/>
    <mergeCell ref="I27:J27"/>
    <mergeCell ref="A21:A25"/>
    <mergeCell ref="B21:B24"/>
    <mergeCell ref="C21:C24"/>
    <mergeCell ref="D21:D24"/>
    <mergeCell ref="E21:E24"/>
    <mergeCell ref="J21:J25"/>
    <mergeCell ref="A13:A14"/>
    <mergeCell ref="I13:J13"/>
    <mergeCell ref="I14:J14"/>
    <mergeCell ref="A15:A16"/>
    <mergeCell ref="I15:J15"/>
    <mergeCell ref="I16:J16"/>
    <mergeCell ref="A17:A18"/>
    <mergeCell ref="A19:A20"/>
    <mergeCell ref="I18:J18"/>
  </mergeCells>
  <phoneticPr fontId="5" type="noConversion"/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 4</vt:lpstr>
      <vt:lpstr>прил 5</vt:lpstr>
      <vt:lpstr>приложение 6</vt:lpstr>
      <vt:lpstr>'прил 4'!OLE_LINK1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cp:lastPrinted>2019-04-08T06:54:23Z</cp:lastPrinted>
  <dcterms:created xsi:type="dcterms:W3CDTF">2017-12-11T08:58:53Z</dcterms:created>
  <dcterms:modified xsi:type="dcterms:W3CDTF">2019-04-08T06:55:27Z</dcterms:modified>
</cp:coreProperties>
</file>